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120" windowWidth="19740" windowHeight="8355" activeTab="1"/>
  </bookViews>
  <sheets>
    <sheet name="Guidance" sheetId="18" r:id="rId1"/>
    <sheet name="Together - Scores" sheetId="13" r:id="rId2"/>
    <sheet name="Together - Results" sheetId="14" r:id="rId3"/>
    <sheet name="Lookups" sheetId="9" state="hidden" r:id="rId4"/>
    <sheet name="Analysis" sheetId="17" state="hidden" r:id="rId5"/>
  </sheets>
  <calcPr calcId="145621"/>
</workbook>
</file>

<file path=xl/calcChain.xml><?xml version="1.0" encoding="utf-8"?>
<calcChain xmlns="http://schemas.openxmlformats.org/spreadsheetml/2006/main">
  <c r="E106" i="14" l="1"/>
  <c r="E15" i="14" s="1"/>
  <c r="D106" i="14"/>
  <c r="D15" i="14" s="1"/>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E11" i="14" s="1"/>
  <c r="D66" i="14"/>
  <c r="D11" i="14" s="1"/>
  <c r="E65" i="14"/>
  <c r="E9" i="14" s="1"/>
  <c r="E64" i="14"/>
  <c r="E63" i="14"/>
  <c r="E62" i="14"/>
  <c r="E61" i="14"/>
  <c r="E60" i="14"/>
  <c r="E59" i="14"/>
  <c r="E58" i="14"/>
  <c r="E57" i="14"/>
  <c r="E56" i="14"/>
  <c r="E55" i="14"/>
  <c r="E54" i="14"/>
  <c r="E8" i="14" s="1"/>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6" i="14" s="1"/>
  <c r="E25" i="14"/>
  <c r="E5" i="14" s="1"/>
  <c r="D65" i="14"/>
  <c r="D9" i="14" s="1"/>
  <c r="D63" i="14"/>
  <c r="D64" i="14"/>
  <c r="D62" i="14"/>
  <c r="D59" i="14"/>
  <c r="D60" i="14"/>
  <c r="D61" i="14"/>
  <c r="D55" i="14"/>
  <c r="D56" i="14"/>
  <c r="D57" i="14"/>
  <c r="D58" i="14"/>
  <c r="D54" i="14"/>
  <c r="D44" i="14"/>
  <c r="D45" i="14"/>
  <c r="D46" i="14"/>
  <c r="D47" i="14"/>
  <c r="D48" i="14"/>
  <c r="D49" i="14"/>
  <c r="D50" i="14"/>
  <c r="D51" i="14"/>
  <c r="D52" i="14"/>
  <c r="D53" i="14"/>
  <c r="D43" i="14"/>
  <c r="D42" i="14"/>
  <c r="D36" i="14"/>
  <c r="D37" i="14"/>
  <c r="D38" i="14"/>
  <c r="D39" i="14"/>
  <c r="D40" i="14"/>
  <c r="D41" i="14"/>
  <c r="D35" i="14"/>
  <c r="D32" i="14"/>
  <c r="D33" i="14"/>
  <c r="D34" i="14"/>
  <c r="D31" i="14"/>
  <c r="D27" i="14"/>
  <c r="D28" i="14"/>
  <c r="D29" i="14"/>
  <c r="D30" i="14"/>
  <c r="D26" i="14"/>
  <c r="D6" i="17" l="1"/>
  <c r="E6" i="17" s="1"/>
  <c r="F6" i="17" s="1"/>
  <c r="C6" i="17"/>
  <c r="E7" i="14"/>
  <c r="D8" i="17"/>
  <c r="E8" i="17" s="1"/>
  <c r="C8" i="17"/>
  <c r="F8" i="17"/>
  <c r="D12" i="17"/>
  <c r="E12" i="17" s="1"/>
  <c r="F12" i="17" s="1"/>
  <c r="C12" i="17"/>
  <c r="D6" i="14"/>
  <c r="E12" i="14"/>
  <c r="E18" i="14" s="1"/>
  <c r="D13" i="14"/>
  <c r="E14" i="14"/>
  <c r="E20" i="14" s="1"/>
  <c r="E13" i="14"/>
  <c r="D8" i="14"/>
  <c r="E10" i="14"/>
  <c r="E17" i="14"/>
  <c r="E21" i="14"/>
  <c r="D7" i="14"/>
  <c r="D14" i="14"/>
  <c r="D12" i="14"/>
  <c r="D9" i="17" l="1"/>
  <c r="C9" i="17"/>
  <c r="E9" i="17"/>
  <c r="F9" i="17" s="1"/>
  <c r="D4" i="17"/>
  <c r="C4" i="17"/>
  <c r="E4" i="17"/>
  <c r="F4" i="17" s="1"/>
  <c r="D11" i="17"/>
  <c r="C11" i="17"/>
  <c r="E11" i="17"/>
  <c r="F11" i="17" s="1"/>
  <c r="D5" i="17"/>
  <c r="E5" i="17" s="1"/>
  <c r="C5" i="17"/>
  <c r="F5" i="17"/>
  <c r="D10" i="17"/>
  <c r="E10" i="17" s="1"/>
  <c r="F10" i="17" s="1"/>
  <c r="C10" i="17"/>
  <c r="C3" i="17"/>
  <c r="D3" i="17"/>
  <c r="E3" i="17" s="1"/>
  <c r="E16" i="14"/>
  <c r="E22" i="14" s="1"/>
  <c r="E19" i="14"/>
  <c r="D16" i="14"/>
  <c r="D25" i="14"/>
  <c r="E3" i="14"/>
  <c r="D3" i="14"/>
  <c r="E2" i="14"/>
  <c r="D2" i="14"/>
  <c r="E1" i="14"/>
  <c r="D1" i="14"/>
  <c r="D5" i="14" l="1"/>
  <c r="D10" i="14" s="1"/>
  <c r="D7" i="17" s="1"/>
  <c r="E7" i="17" s="1"/>
  <c r="F3" i="17"/>
  <c r="D13" i="17"/>
  <c r="C13" i="17"/>
  <c r="D18" i="14"/>
  <c r="C15" i="17" s="1"/>
  <c r="D19" i="14"/>
  <c r="C16" i="17" s="1"/>
  <c r="D20" i="14"/>
  <c r="C17" i="17" s="1"/>
  <c r="D21" i="14"/>
  <c r="C18" i="17" s="1"/>
  <c r="F13" i="17" l="1"/>
  <c r="E13" i="17"/>
  <c r="D17" i="14"/>
  <c r="C14" i="17" s="1"/>
  <c r="C7" i="17"/>
  <c r="D2" i="17"/>
  <c r="C2" i="17"/>
  <c r="F7" i="17"/>
  <c r="D22" i="14"/>
  <c r="C19" i="17" s="1"/>
  <c r="E2" i="17" l="1"/>
  <c r="F2" i="17" s="1"/>
</calcChain>
</file>

<file path=xl/sharedStrings.xml><?xml version="1.0" encoding="utf-8"?>
<sst xmlns="http://schemas.openxmlformats.org/spreadsheetml/2006/main" count="420" uniqueCount="103">
  <si>
    <t>CHANGE</t>
  </si>
  <si>
    <t>END (0-10)</t>
  </si>
  <si>
    <t>START (0-10)</t>
  </si>
  <si>
    <t>Section 1</t>
  </si>
  <si>
    <t>Section 2</t>
  </si>
  <si>
    <t>Section 3</t>
  </si>
  <si>
    <t>Start</t>
  </si>
  <si>
    <t>End</t>
  </si>
  <si>
    <t>Max</t>
  </si>
  <si>
    <t>Course Name:</t>
  </si>
  <si>
    <t>Practitioner Name:</t>
  </si>
  <si>
    <t>Parent Name:</t>
  </si>
  <si>
    <t>BEFORE TOTAL</t>
  </si>
  <si>
    <t>TOTAL CHANGE</t>
  </si>
  <si>
    <t>How would you rate your relationship overall?</t>
  </si>
  <si>
    <t xml:space="preserve">1. Let you know they really care about you </t>
  </si>
  <si>
    <t>2. Act loving and / or affectionate towards you</t>
  </si>
  <si>
    <t xml:space="preserve">3. Let you know that they appreciate your ideas or the things you do </t>
  </si>
  <si>
    <t xml:space="preserve">4. Help you to do something that is important to you </t>
  </si>
  <si>
    <t>5. Act supportive and understanding towards you</t>
  </si>
  <si>
    <t xml:space="preserve">6. Criticise you </t>
  </si>
  <si>
    <t xml:space="preserve">7. Argue with you when you disagreed about something </t>
  </si>
  <si>
    <t>8. Get angry at you</t>
  </si>
  <si>
    <t>9. Shout at you because they were upset with you</t>
  </si>
  <si>
    <t>1. Sometimes it is difficult to keep financial discussions to specific times and places. How often would you say you and your spouse/partner argue over money in front of the child(ren)?</t>
  </si>
  <si>
    <t>2. Children often go to one parent for money or permission to do something after having already been refused by the other parent. How often would you say your child(ren) try this with you or your spouse/partner?</t>
  </si>
  <si>
    <t>3. Parents disagree on the subject of discipline. How often do you and your spouse/partner argue over disciplinary problems in front of your child(ren)?</t>
  </si>
  <si>
    <t>4. How often does your spouse/partner complain to you about your behaviour in the home (e.g. drinking or smoking, nagging, sloppiness, etc.) in front of your child(ren)?</t>
  </si>
  <si>
    <t>5. In every relationship there are arguments. How often do you complain to your spouse/partner about their behaviour in front of your child(ren)?</t>
  </si>
  <si>
    <t>6. How often do you and your spouse/partner argue in front of you child(ren)?</t>
  </si>
  <si>
    <t>7. How often do you and/or your spouse/partner display verbal hostility in front of your child(ren)?</t>
  </si>
  <si>
    <t>8. How often do you and your spouse/partner show affection for each other in front of you child(ren)?</t>
  </si>
  <si>
    <t xml:space="preserve">1. Your child(ren) </t>
  </si>
  <si>
    <t xml:space="preserve">2. Money </t>
  </si>
  <si>
    <t>3. Intimacy and sex</t>
  </si>
  <si>
    <t>4. Chores and responsibilities</t>
  </si>
  <si>
    <t>5. Religious beliefs</t>
  </si>
  <si>
    <t xml:space="preserve">6. Leisure time </t>
  </si>
  <si>
    <t xml:space="preserve">7. Alcohol use </t>
  </si>
  <si>
    <t>8. Substance use</t>
  </si>
  <si>
    <t>9. Friends &amp; relatives</t>
  </si>
  <si>
    <t>10. How you communicate</t>
  </si>
  <si>
    <t>11. Parenting styles/decisions</t>
  </si>
  <si>
    <t>1.  Do you think your relationship with your child(ren) is affected by conflict between you and your spouse/partner?</t>
  </si>
  <si>
    <t>2.  Do you think your child(ren) may feel pressured to take sides when there are disagreements between you and your spouse/partner?</t>
  </si>
  <si>
    <t>3.  Do you think your child(ren) pick up on tension at home, for example when one parents gives 'the silent treatment?'</t>
  </si>
  <si>
    <t>4.  Do you think your child(ren) ever want you and your spouse/partner to get on better?</t>
  </si>
  <si>
    <t>5. Do you think your child(ren) ever blame themselves when there is conflict between you and your spouse/partner ?</t>
  </si>
  <si>
    <t>1. Emotions and mental health?</t>
  </si>
  <si>
    <t>2. Behaviour (in and out of school/childcare)?</t>
  </si>
  <si>
    <t>3. Ability to concentrate and do well in school/ childcare?</t>
  </si>
  <si>
    <t>1. Spoke negatively to your child about your spouse/partner?</t>
  </si>
  <si>
    <t>2. Spoke negatively about your spouse/partner when your child was within earshot?</t>
  </si>
  <si>
    <t>3. Spoke negatively about your spouse/partner when your child seemed out of earshot?</t>
  </si>
  <si>
    <t>How would you now rate your relationship overall?</t>
  </si>
  <si>
    <t>a</t>
  </si>
  <si>
    <t>b</t>
  </si>
  <si>
    <t>c</t>
  </si>
  <si>
    <t>d</t>
  </si>
  <si>
    <t>e</t>
  </si>
  <si>
    <t>f</t>
  </si>
  <si>
    <t>g</t>
  </si>
  <si>
    <t>a is positive</t>
  </si>
  <si>
    <t>a is negative</t>
  </si>
  <si>
    <t>Range</t>
  </si>
  <si>
    <t>/</t>
  </si>
  <si>
    <t>Together Colour Ranges</t>
  </si>
  <si>
    <t>Section</t>
  </si>
  <si>
    <t>Amber</t>
  </si>
  <si>
    <t>Green</t>
  </si>
  <si>
    <t>Answer Results</t>
  </si>
  <si>
    <t>Overall Results</t>
  </si>
  <si>
    <t>-</t>
  </si>
  <si>
    <t>Separated Colour Ranges</t>
  </si>
  <si>
    <t>Section 4</t>
  </si>
  <si>
    <t>FIRST PRQ</t>
  </si>
  <si>
    <t>SECOND PRQ</t>
  </si>
  <si>
    <t>Separated S1.Q1-3</t>
  </si>
  <si>
    <t>Separated S1.Q4-9</t>
  </si>
  <si>
    <t>You and your spouse
/partner</t>
  </si>
  <si>
    <t>How you deal with relationship issues</t>
  </si>
  <si>
    <t>Children's experiences</t>
  </si>
  <si>
    <t>Question 1: How do you usually communicate with your child's other parent?</t>
  </si>
  <si>
    <t>Often</t>
  </si>
  <si>
    <t>Sometimes</t>
  </si>
  <si>
    <t>Hardly ever</t>
  </si>
  <si>
    <t>Never (conflict)</t>
  </si>
  <si>
    <t>Never (other)</t>
  </si>
  <si>
    <t>Question 4: How often does conflict happen?</t>
  </si>
  <si>
    <t>Never</t>
  </si>
  <si>
    <t>We don't communicate this way</t>
  </si>
  <si>
    <t>Multiplier Example (communicating face to face)</t>
  </si>
  <si>
    <t>Q4 response score</t>
  </si>
  <si>
    <t>Q1 response score</t>
  </si>
  <si>
    <t>1st PRQ Total</t>
  </si>
  <si>
    <t>2nd PRQ Total</t>
  </si>
  <si>
    <t>AVERAGE</t>
  </si>
  <si>
    <t>Greens</t>
  </si>
  <si>
    <t>Ambers</t>
  </si>
  <si>
    <t>Reds</t>
  </si>
  <si>
    <t>Together</t>
  </si>
  <si>
    <t>Question responses are converted into a points score; a high value is positive, a low value is negative</t>
  </si>
  <si>
    <t>Total of the answer results (below) for each questionnaire section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</si>
</sst>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1"/>
      <name val="Calibri"/>
      <family val="2"/>
      <scheme val="minor"/>
    </font>
    <font>
      <b/>
      <i/>
      <sz val="11"/>
      <color theme="1"/>
      <name val="Calibri"/>
      <family val="2"/>
      <scheme val="minor"/>
    </font>
    <font>
      <b/>
      <sz val="11"/>
      <color rgb="FF3F3F3F"/>
      <name val="Calibri"/>
      <family val="2"/>
      <scheme val="minor"/>
    </font>
    <font>
      <b/>
      <sz val="12"/>
      <name val="Arial Black"/>
      <family val="2"/>
    </font>
    <font>
      <sz val="8"/>
      <color theme="1"/>
      <name val="Calibri"/>
      <family val="2"/>
      <scheme val="minor"/>
    </font>
    <font>
      <i/>
      <sz val="10"/>
      <color theme="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9"/>
      <color theme="1"/>
      <name val="Calibri"/>
      <family val="2"/>
      <scheme val="minor"/>
    </font>
    <font>
      <b/>
      <sz val="10"/>
      <color theme="1"/>
      <name val="Calibri"/>
      <family val="2"/>
      <scheme val="minor"/>
    </font>
  </fonts>
  <fills count="21">
    <fill>
      <patternFill patternType="none"/>
    </fill>
    <fill>
      <patternFill patternType="gray125"/>
    </fill>
    <fill>
      <patternFill patternType="solid">
        <fgColor rgb="FFFFFFCC"/>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8" tint="-0.249977111117893"/>
        <bgColor indexed="64"/>
      </patternFill>
    </fill>
    <fill>
      <patternFill patternType="solid">
        <fgColor rgb="FF002060"/>
        <bgColor indexed="64"/>
      </patternFill>
    </fill>
  </fills>
  <borders count="5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indexed="64"/>
      </left>
      <right/>
      <top/>
      <bottom style="double">
        <color indexed="64"/>
      </bottom>
      <diagonal/>
    </border>
    <border>
      <left/>
      <right/>
      <top/>
      <bottom style="double">
        <color indexed="64"/>
      </bottom>
      <diagonal/>
    </border>
    <border>
      <left/>
      <right style="thin">
        <color rgb="FFB2B2B2"/>
      </right>
      <top style="thin">
        <color rgb="FFB2B2B2"/>
      </top>
      <bottom style="thin">
        <color rgb="FFB2B2B2"/>
      </bottom>
      <diagonal/>
    </border>
    <border>
      <left/>
      <right style="thin">
        <color rgb="FFB2B2B2"/>
      </right>
      <top style="thin">
        <color rgb="FFB2B2B2"/>
      </top>
      <bottom style="double">
        <color indexed="64"/>
      </bottom>
      <diagonal/>
    </border>
    <border>
      <left style="thin">
        <color rgb="FFB2B2B2"/>
      </left>
      <right style="thin">
        <color rgb="FFB2B2B2"/>
      </right>
      <top style="thin">
        <color rgb="FFB2B2B2"/>
      </top>
      <bottom style="double">
        <color indexed="64"/>
      </bottom>
      <diagonal/>
    </border>
    <border>
      <left style="thin">
        <color indexed="64"/>
      </left>
      <right/>
      <top style="double">
        <color indexed="64"/>
      </top>
      <bottom style="thin">
        <color indexed="64"/>
      </bottom>
      <diagonal/>
    </border>
    <border>
      <left style="thin">
        <color rgb="FF3F3F3F"/>
      </left>
      <right style="thin">
        <color rgb="FF3F3F3F"/>
      </right>
      <top style="thin">
        <color rgb="FF3F3F3F"/>
      </top>
      <bottom style="double">
        <color indexed="64"/>
      </bottom>
      <diagonal/>
    </border>
    <border>
      <left style="thin">
        <color rgb="FF3F3F3F"/>
      </left>
      <right style="thin">
        <color rgb="FF3F3F3F"/>
      </right>
      <top/>
      <bottom style="thin">
        <color rgb="FF3F3F3F"/>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bottom style="double">
        <color indexed="64"/>
      </bottom>
      <diagonal/>
    </border>
    <border>
      <left/>
      <right style="thin">
        <color indexed="64"/>
      </right>
      <top/>
      <bottom style="double">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indexed="64"/>
      </left>
      <right style="medium">
        <color theme="1" tint="0.499984740745262"/>
      </right>
      <top style="thin">
        <color indexed="64"/>
      </top>
      <bottom/>
      <diagonal/>
    </border>
    <border>
      <left style="thin">
        <color indexed="64"/>
      </left>
      <right style="medium">
        <color theme="1" tint="0.499984740745262"/>
      </right>
      <top/>
      <bottom/>
      <diagonal/>
    </border>
    <border>
      <left style="thin">
        <color indexed="64"/>
      </left>
      <right style="medium">
        <color theme="1" tint="0.499984740745262"/>
      </right>
      <top/>
      <bottom style="thin">
        <color indexed="64"/>
      </bottom>
      <diagonal/>
    </border>
    <border>
      <left style="thin">
        <color indexed="64"/>
      </left>
      <right/>
      <top/>
      <bottom style="double">
        <color theme="1" tint="0.499984740745262"/>
      </bottom>
      <diagonal/>
    </border>
    <border>
      <left/>
      <right/>
      <top/>
      <bottom style="double">
        <color theme="1" tint="0.499984740745262"/>
      </bottom>
      <diagonal/>
    </border>
    <border>
      <left/>
      <right/>
      <top/>
      <bottom style="thin">
        <color theme="1" tint="0.499984740745262"/>
      </bottom>
      <diagonal/>
    </border>
    <border>
      <left/>
      <right style="thin">
        <color rgb="FF3F3F3F"/>
      </right>
      <top style="thin">
        <color rgb="FF3F3F3F"/>
      </top>
      <bottom style="thin">
        <color rgb="FF3F3F3F"/>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style="thin">
        <color indexed="64"/>
      </left>
      <right style="thin">
        <color indexed="64"/>
      </right>
      <top/>
      <bottom style="double">
        <color theme="1" tint="0.499984740745262"/>
      </bottom>
      <diagonal/>
    </border>
    <border>
      <left style="medium">
        <color theme="1" tint="0.499984740745262"/>
      </left>
      <right/>
      <top/>
      <bottom style="thin">
        <color theme="1" tint="0.499984740745262"/>
      </bottom>
      <diagonal/>
    </border>
    <border>
      <left style="medium">
        <color theme="1" tint="0.499984740745262"/>
      </left>
      <right/>
      <top/>
      <bottom style="double">
        <color indexed="64"/>
      </bottom>
      <diagonal/>
    </border>
    <border>
      <left style="medium">
        <color theme="1" tint="0.499984740745262"/>
      </left>
      <right/>
      <top style="thin">
        <color theme="1" tint="0.499984740745262"/>
      </top>
      <bottom style="double">
        <color indexed="64"/>
      </bottom>
      <diagonal/>
    </border>
    <border>
      <left style="medium">
        <color theme="1" tint="0.499984740745262"/>
      </left>
      <right/>
      <top/>
      <bottom style="double">
        <color theme="1" tint="0.499984740745262"/>
      </bottom>
      <diagonal/>
    </border>
    <border>
      <left style="thin">
        <color indexed="64"/>
      </left>
      <right style="medium">
        <color theme="1" tint="0.499984740745262"/>
      </right>
      <top style="double">
        <color indexed="64"/>
      </top>
      <bottom/>
      <diagonal/>
    </border>
    <border>
      <left/>
      <right/>
      <top style="thin">
        <color theme="1" tint="0.499984740745262"/>
      </top>
      <bottom style="thin">
        <color theme="1" tint="0.499984740745262"/>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theme="1" tint="0.499984740745262"/>
      </top>
      <bottom/>
      <diagonal/>
    </border>
  </borders>
  <cellStyleXfs count="11">
    <xf numFmtId="0" fontId="0" fillId="0" borderId="0"/>
    <xf numFmtId="0" fontId="1" fillId="2" borderId="1" applyNumberFormat="0" applyFont="0" applyAlignment="0" applyProtection="0"/>
    <xf numFmtId="0" fontId="3" fillId="0" borderId="0" applyNumberFormat="0" applyFill="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9" fillId="11" borderId="11" applyNumberFormat="0" applyAlignment="0" applyProtection="0"/>
    <xf numFmtId="0" fontId="13" fillId="16"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cellStyleXfs>
  <cellXfs count="153">
    <xf numFmtId="0" fontId="0" fillId="0" borderId="0" xfId="0"/>
    <xf numFmtId="49" fontId="6" fillId="2" borderId="14" xfId="1" applyNumberFormat="1" applyFont="1" applyBorder="1" applyAlignment="1" applyProtection="1">
      <alignment horizontal="center"/>
      <protection locked="0"/>
    </xf>
    <xf numFmtId="49" fontId="6" fillId="2" borderId="1" xfId="1" applyNumberFormat="1" applyFont="1" applyAlignment="1" applyProtection="1">
      <alignment horizontal="center"/>
      <protection locked="0"/>
    </xf>
    <xf numFmtId="49" fontId="6" fillId="2" borderId="15" xfId="1" applyNumberFormat="1" applyFont="1" applyBorder="1" applyAlignment="1" applyProtection="1">
      <alignment horizontal="center"/>
      <protection locked="0"/>
    </xf>
    <xf numFmtId="49" fontId="6" fillId="2" borderId="16" xfId="1" applyNumberFormat="1" applyFont="1" applyBorder="1" applyAlignment="1" applyProtection="1">
      <alignment horizontal="center"/>
      <protection locked="0"/>
    </xf>
    <xf numFmtId="0" fontId="6" fillId="0" borderId="0" xfId="0" applyFont="1" applyAlignment="1">
      <alignment horizontal="center"/>
    </xf>
    <xf numFmtId="0" fontId="0" fillId="0" borderId="0" xfId="0" applyAlignment="1">
      <alignment horizontal="center"/>
    </xf>
    <xf numFmtId="49" fontId="9" fillId="11" borderId="11" xfId="7" applyNumberFormat="1" applyAlignment="1" applyProtection="1">
      <alignment horizontal="center"/>
    </xf>
    <xf numFmtId="49" fontId="9" fillId="11" borderId="18" xfId="7" applyNumberFormat="1" applyBorder="1" applyAlignment="1" applyProtection="1">
      <alignment horizontal="center"/>
    </xf>
    <xf numFmtId="0" fontId="0" fillId="5" borderId="2" xfId="5" applyFont="1" applyBorder="1" applyAlignment="1" applyProtection="1">
      <alignment horizontal="center"/>
    </xf>
    <xf numFmtId="1" fontId="0" fillId="0" borderId="0" xfId="0" applyNumberFormat="1"/>
    <xf numFmtId="0" fontId="0" fillId="8" borderId="2" xfId="5" applyFont="1" applyFill="1" applyBorder="1" applyAlignment="1" applyProtection="1">
      <alignment horizontal="center"/>
    </xf>
    <xf numFmtId="0" fontId="6" fillId="2" borderId="2" xfId="1" applyFont="1" applyBorder="1" applyAlignment="1" applyProtection="1">
      <alignment horizontal="center"/>
    </xf>
    <xf numFmtId="0" fontId="0" fillId="14" borderId="0" xfId="0" applyFill="1"/>
    <xf numFmtId="0" fontId="9" fillId="11" borderId="2" xfId="7" applyBorder="1" applyAlignment="1" applyProtection="1">
      <alignment horizontal="center"/>
    </xf>
    <xf numFmtId="0" fontId="9" fillId="11" borderId="19" xfId="7" applyBorder="1" applyAlignment="1" applyProtection="1">
      <alignment horizontal="center"/>
    </xf>
    <xf numFmtId="0" fontId="9" fillId="11" borderId="11" xfId="7" applyAlignment="1" applyProtection="1">
      <alignment horizontal="center"/>
    </xf>
    <xf numFmtId="0" fontId="1" fillId="8" borderId="2" xfId="5" applyFont="1" applyFill="1" applyBorder="1" applyAlignment="1" applyProtection="1">
      <alignment horizontal="center"/>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6" fillId="2" borderId="2" xfId="1" applyFont="1" applyBorder="1" applyAlignment="1" applyProtection="1">
      <alignment horizontal="center"/>
    </xf>
    <xf numFmtId="0" fontId="0" fillId="5" borderId="2" xfId="5" applyFont="1" applyBorder="1" applyAlignment="1" applyProtection="1">
      <alignment horizontal="center"/>
    </xf>
    <xf numFmtId="0" fontId="0" fillId="0" borderId="0" xfId="0" applyAlignment="1"/>
    <xf numFmtId="0" fontId="0" fillId="12" borderId="22" xfId="0" applyFill="1" applyBorder="1"/>
    <xf numFmtId="0" fontId="4" fillId="12" borderId="22" xfId="0" applyFont="1" applyFill="1" applyBorder="1" applyAlignment="1"/>
    <xf numFmtId="0" fontId="0" fillId="0" borderId="37" xfId="0" applyFont="1" applyBorder="1" applyAlignment="1" applyProtection="1">
      <alignment horizontal="center"/>
      <protection locked="0"/>
    </xf>
    <xf numFmtId="0" fontId="0" fillId="0" borderId="37" xfId="0" applyBorder="1"/>
    <xf numFmtId="0" fontId="11" fillId="12" borderId="37" xfId="0" applyFont="1" applyFill="1" applyBorder="1" applyAlignment="1">
      <alignment horizontal="center"/>
    </xf>
    <xf numFmtId="0" fontId="11" fillId="0" borderId="0" xfId="0" applyFont="1" applyAlignment="1">
      <alignment horizontal="center"/>
    </xf>
    <xf numFmtId="0" fontId="0" fillId="0" borderId="22" xfId="0" applyBorder="1"/>
    <xf numFmtId="0" fontId="0" fillId="0" borderId="0" xfId="0" applyBorder="1" applyAlignment="1"/>
    <xf numFmtId="49" fontId="9" fillId="11" borderId="39" xfId="7" applyNumberFormat="1" applyBorder="1" applyAlignment="1" applyProtection="1">
      <alignment horizontal="center"/>
    </xf>
    <xf numFmtId="0" fontId="3" fillId="5" borderId="41" xfId="2" applyFill="1" applyBorder="1" applyAlignment="1">
      <alignment vertical="center"/>
    </xf>
    <xf numFmtId="0" fontId="3" fillId="5" borderId="41" xfId="2" applyFill="1" applyBorder="1" applyAlignment="1">
      <alignment horizontal="left" vertical="center"/>
    </xf>
    <xf numFmtId="0" fontId="3" fillId="8" borderId="29" xfId="2" applyFont="1" applyFill="1" applyBorder="1" applyAlignment="1">
      <alignment horizontal="left" vertical="center"/>
    </xf>
    <xf numFmtId="0" fontId="3" fillId="8" borderId="40" xfId="2" applyFill="1" applyBorder="1" applyAlignment="1">
      <alignment vertical="center"/>
    </xf>
    <xf numFmtId="0" fontId="3" fillId="8" borderId="41" xfId="2" applyFill="1" applyBorder="1" applyAlignment="1">
      <alignment vertical="center"/>
    </xf>
    <xf numFmtId="0" fontId="3" fillId="8" borderId="42" xfId="2" applyFill="1" applyBorder="1" applyAlignment="1">
      <alignment vertical="center"/>
    </xf>
    <xf numFmtId="0" fontId="3" fillId="8" borderId="41" xfId="2" applyFill="1" applyBorder="1" applyAlignment="1">
      <alignment horizontal="left" vertical="center"/>
    </xf>
    <xf numFmtId="0" fontId="4" fillId="12" borderId="3" xfId="0" applyFont="1" applyFill="1" applyBorder="1" applyAlignment="1">
      <alignment horizontal="right" vertical="center"/>
    </xf>
    <xf numFmtId="0" fontId="4" fillId="12" borderId="4" xfId="0" applyFont="1" applyFill="1" applyBorder="1" applyAlignment="1">
      <alignment horizontal="right" vertical="center"/>
    </xf>
    <xf numFmtId="0" fontId="3" fillId="12" borderId="4" xfId="2" applyFont="1" applyFill="1" applyBorder="1" applyAlignment="1">
      <alignment horizontal="left" vertical="center"/>
    </xf>
    <xf numFmtId="0" fontId="3" fillId="12" borderId="43" xfId="2" applyFont="1" applyFill="1" applyBorder="1" applyAlignment="1">
      <alignment horizontal="left" vertical="center"/>
    </xf>
    <xf numFmtId="0" fontId="3" fillId="12" borderId="5" xfId="2" applyFont="1" applyFill="1" applyBorder="1" applyAlignment="1">
      <alignment horizontal="left" vertical="center"/>
    </xf>
    <xf numFmtId="0" fontId="0" fillId="0" borderId="13" xfId="0" applyBorder="1"/>
    <xf numFmtId="0" fontId="3" fillId="5" borderId="44" xfId="2" applyFill="1" applyBorder="1" applyAlignment="1">
      <alignment vertical="center"/>
    </xf>
    <xf numFmtId="0" fontId="3" fillId="5" borderId="45" xfId="2" applyFont="1" applyFill="1" applyBorder="1" applyAlignment="1">
      <alignment horizontal="left" vertical="center"/>
    </xf>
    <xf numFmtId="0" fontId="3" fillId="12" borderId="24" xfId="2" applyFont="1" applyFill="1" applyBorder="1" applyAlignment="1">
      <alignment horizontal="left" vertical="center"/>
    </xf>
    <xf numFmtId="0" fontId="0" fillId="0" borderId="13" xfId="0" applyFont="1" applyBorder="1" applyAlignment="1" applyProtection="1">
      <alignment horizontal="center"/>
      <protection locked="0"/>
    </xf>
    <xf numFmtId="0" fontId="3" fillId="5" borderId="46" xfId="2" applyFill="1" applyBorder="1" applyAlignment="1">
      <alignment vertical="center"/>
    </xf>
    <xf numFmtId="0" fontId="3" fillId="5" borderId="44" xfId="2" applyFill="1" applyBorder="1" applyAlignment="1">
      <alignment horizontal="left" vertical="center"/>
    </xf>
    <xf numFmtId="0" fontId="3" fillId="5" borderId="46" xfId="2" applyFont="1" applyFill="1" applyBorder="1" applyAlignment="1">
      <alignment horizontal="left" vertical="center"/>
    </xf>
    <xf numFmtId="0" fontId="3" fillId="5" borderId="47" xfId="2" applyFont="1" applyFill="1" applyBorder="1" applyAlignment="1">
      <alignment horizontal="left" vertical="center"/>
    </xf>
    <xf numFmtId="0" fontId="2" fillId="4" borderId="33" xfId="4" applyFont="1" applyBorder="1" applyAlignment="1">
      <alignment horizontal="center" vertical="center" wrapText="1"/>
    </xf>
    <xf numFmtId="0" fontId="2" fillId="15" borderId="48" xfId="4" applyFont="1" applyFill="1" applyBorder="1" applyAlignment="1">
      <alignment horizontal="center" vertical="center" wrapText="1"/>
    </xf>
    <xf numFmtId="0" fontId="12" fillId="19" borderId="12" xfId="2" applyFont="1" applyFill="1" applyBorder="1" applyAlignment="1">
      <alignment horizontal="center" vertical="center"/>
    </xf>
    <xf numFmtId="0" fontId="2" fillId="19" borderId="33" xfId="4" applyFont="1" applyFill="1" applyBorder="1" applyAlignment="1">
      <alignment horizontal="center" vertical="center" wrapText="1"/>
    </xf>
    <xf numFmtId="0" fontId="12" fillId="19" borderId="36" xfId="2" applyFont="1" applyFill="1" applyBorder="1" applyAlignment="1">
      <alignment horizontal="center" vertical="center"/>
    </xf>
    <xf numFmtId="0" fontId="2" fillId="7" borderId="33" xfId="4" applyFont="1" applyFill="1" applyBorder="1" applyAlignment="1">
      <alignment horizontal="center" vertical="center" wrapText="1"/>
    </xf>
    <xf numFmtId="0" fontId="2" fillId="7" borderId="34" xfId="4" applyFont="1" applyFill="1" applyBorder="1" applyAlignment="1">
      <alignment horizontal="center" vertical="center" wrapText="1"/>
    </xf>
    <xf numFmtId="0" fontId="3" fillId="8" borderId="44" xfId="2" applyFill="1" applyBorder="1" applyAlignment="1">
      <alignment vertical="center"/>
    </xf>
    <xf numFmtId="0" fontId="12" fillId="9" borderId="12" xfId="2" applyFont="1" applyFill="1" applyBorder="1" applyAlignment="1">
      <alignment horizontal="center" vertical="center"/>
    </xf>
    <xf numFmtId="0" fontId="3" fillId="8" borderId="45" xfId="2" applyFont="1" applyFill="1" applyBorder="1" applyAlignment="1">
      <alignment horizontal="left" vertical="center"/>
    </xf>
    <xf numFmtId="0" fontId="2" fillId="9" borderId="34" xfId="4" applyFont="1" applyFill="1" applyBorder="1" applyAlignment="1">
      <alignment horizontal="center" vertical="center" wrapText="1"/>
    </xf>
    <xf numFmtId="0" fontId="3" fillId="8" borderId="46" xfId="2" applyFill="1" applyBorder="1" applyAlignment="1">
      <alignment vertical="center"/>
    </xf>
    <xf numFmtId="0" fontId="3" fillId="8" borderId="44" xfId="2" applyFill="1" applyBorder="1" applyAlignment="1">
      <alignment horizontal="left" vertical="center"/>
    </xf>
    <xf numFmtId="0" fontId="3" fillId="8" borderId="46" xfId="2" applyFont="1" applyFill="1" applyBorder="1" applyAlignment="1">
      <alignment horizontal="left" vertical="center"/>
    </xf>
    <xf numFmtId="0" fontId="12" fillId="9" borderId="36" xfId="2" applyFont="1" applyFill="1" applyBorder="1" applyAlignment="1">
      <alignment horizontal="center" vertical="center"/>
    </xf>
    <xf numFmtId="0" fontId="0" fillId="0" borderId="2" xfId="0" applyBorder="1"/>
    <xf numFmtId="0" fontId="11" fillId="0" borderId="2" xfId="0" applyFont="1" applyBorder="1" applyAlignment="1">
      <alignment horizontal="center" vertical="center" wrapText="1"/>
    </xf>
    <xf numFmtId="0" fontId="0" fillId="12" borderId="32" xfId="0" applyFill="1" applyBorder="1"/>
    <xf numFmtId="0" fontId="0" fillId="12" borderId="49" xfId="0" applyFill="1" applyBorder="1"/>
    <xf numFmtId="0" fontId="0" fillId="12" borderId="22" xfId="0" applyFill="1" applyBorder="1" applyAlignment="1">
      <alignment horizontal="center"/>
    </xf>
    <xf numFmtId="0" fontId="0" fillId="5" borderId="2" xfId="5" applyFont="1" applyBorder="1" applyAlignment="1" applyProtection="1"/>
    <xf numFmtId="0" fontId="4" fillId="5" borderId="2" xfId="5" applyFont="1" applyBorder="1" applyAlignment="1" applyProtection="1"/>
    <xf numFmtId="0" fontId="1" fillId="3" borderId="2" xfId="3" applyBorder="1" applyAlignment="1" applyProtection="1"/>
    <xf numFmtId="0" fontId="4" fillId="8" borderId="2" xfId="5" applyFont="1" applyFill="1" applyBorder="1" applyAlignment="1" applyProtection="1"/>
    <xf numFmtId="0" fontId="13" fillId="16" borderId="2" xfId="8" applyBorder="1"/>
    <xf numFmtId="0" fontId="15" fillId="18" borderId="2" xfId="10" applyBorder="1"/>
    <xf numFmtId="0" fontId="14" fillId="17" borderId="2" xfId="9" applyBorder="1"/>
    <xf numFmtId="0" fontId="6" fillId="2" borderId="2" xfId="1" applyFont="1" applyBorder="1" applyAlignment="1" applyProtection="1"/>
    <xf numFmtId="0" fontId="4" fillId="13" borderId="2" xfId="5" applyFont="1" applyFill="1" applyBorder="1" applyAlignment="1" applyProtection="1"/>
    <xf numFmtId="1" fontId="0" fillId="5" borderId="2" xfId="5" applyNumberFormat="1" applyFont="1" applyBorder="1" applyAlignment="1" applyProtection="1">
      <alignment horizontal="center"/>
    </xf>
    <xf numFmtId="1" fontId="0" fillId="8" borderId="2" xfId="5" applyNumberFormat="1" applyFont="1" applyFill="1" applyBorder="1" applyAlignment="1" applyProtection="1">
      <alignment horizontal="center"/>
    </xf>
    <xf numFmtId="1" fontId="1" fillId="8" borderId="2" xfId="5" applyNumberFormat="1" applyFont="1" applyFill="1" applyBorder="1" applyAlignment="1" applyProtection="1">
      <alignment horizontal="center"/>
    </xf>
    <xf numFmtId="0" fontId="4" fillId="0" borderId="2" xfId="0" applyFont="1" applyBorder="1"/>
    <xf numFmtId="1" fontId="6" fillId="2" borderId="2" xfId="1" applyNumberFormat="1" applyFont="1" applyBorder="1" applyAlignment="1" applyProtection="1">
      <alignment horizontal="center"/>
    </xf>
    <xf numFmtId="0" fontId="5" fillId="7" borderId="34" xfId="4" applyFill="1" applyBorder="1" applyAlignment="1">
      <alignment horizontal="center" vertical="top" wrapText="1"/>
    </xf>
    <xf numFmtId="0" fontId="5" fillId="7" borderId="35" xfId="4" applyFill="1" applyBorder="1" applyAlignment="1">
      <alignment horizontal="center" vertical="top" wrapText="1"/>
    </xf>
    <xf numFmtId="0" fontId="7" fillId="10" borderId="6" xfId="6" applyFont="1" applyFill="1" applyBorder="1" applyAlignment="1">
      <alignment horizontal="center" vertical="center" textRotation="90"/>
    </xf>
    <xf numFmtId="0" fontId="7" fillId="10" borderId="25" xfId="6" applyFont="1" applyFill="1" applyBorder="1" applyAlignment="1">
      <alignment horizontal="center" vertical="center" textRotation="90"/>
    </xf>
    <xf numFmtId="0" fontId="4" fillId="14" borderId="26" xfId="0" applyFont="1" applyFill="1" applyBorder="1" applyAlignment="1">
      <alignment horizontal="right" vertical="center"/>
    </xf>
    <xf numFmtId="0" fontId="4" fillId="14" borderId="27" xfId="0" applyFont="1" applyFill="1" applyBorder="1" applyAlignment="1">
      <alignment horizontal="right" vertical="center"/>
    </xf>
    <xf numFmtId="0" fontId="4" fillId="14" borderId="52" xfId="0" applyFont="1" applyFill="1" applyBorder="1" applyAlignment="1">
      <alignment horizontal="right" vertical="center"/>
    </xf>
    <xf numFmtId="0" fontId="4" fillId="14" borderId="28" xfId="0" applyFont="1" applyFill="1" applyBorder="1" applyAlignment="1">
      <alignment horizontal="right" vertical="center"/>
    </xf>
    <xf numFmtId="0" fontId="4" fillId="14" borderId="0" xfId="0" applyFont="1" applyFill="1" applyBorder="1" applyAlignment="1">
      <alignment horizontal="right" vertical="center"/>
    </xf>
    <xf numFmtId="0" fontId="4" fillId="14" borderId="29" xfId="0" applyFont="1" applyFill="1" applyBorder="1" applyAlignment="1">
      <alignment horizontal="right" vertical="center"/>
    </xf>
    <xf numFmtId="0" fontId="4" fillId="14" borderId="30" xfId="0" applyFont="1" applyFill="1" applyBorder="1" applyAlignment="1">
      <alignment horizontal="right" vertical="center"/>
    </xf>
    <xf numFmtId="0" fontId="7" fillId="6" borderId="10" xfId="6" applyFont="1" applyBorder="1" applyAlignment="1">
      <alignment horizontal="center" vertical="center" textRotation="90"/>
    </xf>
    <xf numFmtId="0" fontId="7" fillId="6" borderId="12" xfId="6" applyFont="1" applyBorder="1" applyAlignment="1">
      <alignment horizontal="center" vertical="center" textRotation="90"/>
    </xf>
    <xf numFmtId="0" fontId="5" fillId="15" borderId="34" xfId="4" applyFont="1" applyFill="1" applyBorder="1" applyAlignment="1">
      <alignment horizontal="center" vertical="top" wrapText="1"/>
    </xf>
    <xf numFmtId="0" fontId="5" fillId="15" borderId="35" xfId="4" applyFont="1" applyFill="1" applyBorder="1" applyAlignment="1">
      <alignment horizontal="center" vertical="top" wrapText="1"/>
    </xf>
    <xf numFmtId="0" fontId="5" fillId="19" borderId="34" xfId="4" applyFont="1" applyFill="1" applyBorder="1" applyAlignment="1">
      <alignment horizontal="center" vertical="top" wrapText="1"/>
    </xf>
    <xf numFmtId="0" fontId="5" fillId="19" borderId="35" xfId="4" applyFont="1" applyFill="1" applyBorder="1" applyAlignment="1">
      <alignment horizontal="center" vertical="top" wrapText="1"/>
    </xf>
    <xf numFmtId="0" fontId="5" fillId="4" borderId="34" xfId="4" applyBorder="1" applyAlignment="1">
      <alignment horizontal="center" vertical="top" wrapText="1"/>
    </xf>
    <xf numFmtId="0" fontId="5" fillId="4" borderId="35" xfId="4" applyBorder="1" applyAlignment="1">
      <alignment horizontal="center" vertical="top" wrapText="1"/>
    </xf>
    <xf numFmtId="0" fontId="5" fillId="7" borderId="34" xfId="4" applyFont="1" applyFill="1" applyBorder="1" applyAlignment="1">
      <alignment horizontal="center" vertical="top" wrapText="1"/>
    </xf>
    <xf numFmtId="0" fontId="5" fillId="7" borderId="35" xfId="4" applyFont="1" applyFill="1" applyBorder="1" applyAlignment="1">
      <alignment horizontal="center" vertical="top" wrapText="1"/>
    </xf>
    <xf numFmtId="0" fontId="5" fillId="9" borderId="34" xfId="4" applyFont="1" applyFill="1" applyBorder="1" applyAlignment="1">
      <alignment horizontal="center" vertical="top" wrapText="1"/>
    </xf>
    <xf numFmtId="0" fontId="5" fillId="9" borderId="35" xfId="4" applyFont="1" applyFill="1" applyBorder="1" applyAlignment="1">
      <alignment horizontal="center" vertical="top" wrapText="1"/>
    </xf>
    <xf numFmtId="0" fontId="4" fillId="8" borderId="2" xfId="5" applyFont="1" applyFill="1" applyBorder="1" applyAlignment="1" applyProtection="1">
      <alignment horizontal="center"/>
    </xf>
    <xf numFmtId="0" fontId="4" fillId="12" borderId="22" xfId="0" applyFont="1" applyFill="1" applyBorder="1" applyAlignment="1" applyProtection="1">
      <alignment horizontal="center" vertical="center"/>
    </xf>
    <xf numFmtId="0" fontId="4" fillId="5" borderId="3" xfId="5" applyFont="1" applyBorder="1" applyAlignment="1" applyProtection="1">
      <alignment horizontal="center" vertical="center" textRotation="90"/>
    </xf>
    <xf numFmtId="0" fontId="4" fillId="5" borderId="4" xfId="5" applyFont="1" applyBorder="1" applyAlignment="1" applyProtection="1">
      <alignment horizontal="center" vertical="center" textRotation="90"/>
    </xf>
    <xf numFmtId="0" fontId="4" fillId="5" borderId="5" xfId="5" applyFont="1" applyBorder="1" applyAlignment="1" applyProtection="1">
      <alignment horizontal="center" vertical="center" textRotation="90"/>
    </xf>
    <xf numFmtId="0" fontId="0" fillId="5" borderId="7" xfId="5" applyFont="1" applyBorder="1" applyAlignment="1" applyProtection="1">
      <alignment horizontal="center"/>
    </xf>
    <xf numFmtId="0" fontId="0" fillId="5" borderId="9" xfId="5" applyFont="1" applyBorder="1" applyAlignment="1" applyProtection="1">
      <alignment horizontal="center"/>
    </xf>
    <xf numFmtId="0" fontId="4" fillId="5" borderId="2" xfId="5" applyFont="1" applyBorder="1" applyAlignment="1" applyProtection="1">
      <alignment horizontal="center"/>
    </xf>
    <xf numFmtId="0" fontId="10" fillId="12" borderId="17" xfId="0" applyFont="1" applyFill="1" applyBorder="1" applyAlignment="1" applyProtection="1"/>
    <xf numFmtId="0" fontId="10" fillId="12" borderId="20" xfId="0" applyFont="1" applyFill="1" applyBorder="1" applyAlignment="1" applyProtection="1"/>
    <xf numFmtId="0" fontId="8" fillId="2" borderId="3" xfId="1" applyFont="1" applyBorder="1" applyAlignment="1" applyProtection="1">
      <alignment horizontal="center" vertical="center" textRotation="90"/>
    </xf>
    <xf numFmtId="0" fontId="8" fillId="2" borderId="4" xfId="1" applyFont="1" applyBorder="1" applyAlignment="1" applyProtection="1">
      <alignment horizontal="center" vertical="center" textRotation="90"/>
    </xf>
    <xf numFmtId="0" fontId="8" fillId="2" borderId="5" xfId="1" applyFont="1" applyBorder="1" applyAlignment="1" applyProtection="1">
      <alignment horizontal="center" vertical="center" textRotation="90"/>
    </xf>
    <xf numFmtId="0" fontId="6" fillId="2" borderId="2" xfId="1" applyFont="1" applyBorder="1" applyAlignment="1" applyProtection="1">
      <alignment horizontal="center"/>
    </xf>
    <xf numFmtId="0" fontId="4" fillId="13" borderId="2" xfId="5" applyFont="1" applyFill="1" applyBorder="1" applyAlignment="1" applyProtection="1">
      <alignment horizontal="center"/>
    </xf>
    <xf numFmtId="0" fontId="4" fillId="3" borderId="3" xfId="3" applyFont="1" applyBorder="1" applyAlignment="1" applyProtection="1">
      <alignment horizontal="center" vertical="center" textRotation="90"/>
    </xf>
    <xf numFmtId="0" fontId="4" fillId="3" borderId="4" xfId="3" applyFont="1" applyBorder="1" applyAlignment="1" applyProtection="1">
      <alignment horizontal="center" vertical="center" textRotation="90"/>
    </xf>
    <xf numFmtId="0" fontId="4" fillId="3" borderId="5" xfId="3" applyFont="1" applyBorder="1" applyAlignment="1" applyProtection="1">
      <alignment horizontal="center" vertical="center" textRotation="90"/>
    </xf>
    <xf numFmtId="0" fontId="1" fillId="3" borderId="2" xfId="3" applyBorder="1" applyAlignment="1" applyProtection="1">
      <alignment horizontal="center"/>
    </xf>
    <xf numFmtId="0" fontId="10" fillId="12" borderId="8" xfId="0" applyFont="1" applyFill="1" applyBorder="1" applyAlignment="1" applyProtection="1">
      <alignment horizontal="center" wrapText="1"/>
    </xf>
    <xf numFmtId="0" fontId="10" fillId="12" borderId="7" xfId="0" applyFont="1" applyFill="1" applyBorder="1" applyAlignment="1" applyProtection="1">
      <alignment horizontal="center" vertical="center"/>
    </xf>
    <xf numFmtId="0" fontId="10" fillId="12" borderId="8" xfId="0" applyFont="1" applyFill="1" applyBorder="1" applyAlignment="1" applyProtection="1">
      <alignment horizontal="center" vertical="center"/>
    </xf>
    <xf numFmtId="0" fontId="0" fillId="12" borderId="31" xfId="0" applyFill="1" applyBorder="1" applyAlignment="1">
      <alignment horizontal="center" vertical="center"/>
    </xf>
    <xf numFmtId="0" fontId="0" fillId="12" borderId="32" xfId="0" applyFill="1" applyBorder="1" applyAlignment="1">
      <alignment horizontal="center" vertical="center"/>
    </xf>
    <xf numFmtId="0" fontId="0" fillId="12" borderId="23" xfId="0" applyFill="1" applyBorder="1" applyAlignment="1">
      <alignment horizontal="center" vertical="center"/>
    </xf>
    <xf numFmtId="0" fontId="4" fillId="0" borderId="38" xfId="0" applyFont="1" applyBorder="1" applyAlignment="1">
      <alignment horizontal="center"/>
    </xf>
    <xf numFmtId="0" fontId="16" fillId="8" borderId="7" xfId="0" applyFont="1" applyFill="1" applyBorder="1" applyAlignment="1">
      <alignment horizontal="center" wrapText="1"/>
    </xf>
    <xf numFmtId="0" fontId="16" fillId="8" borderId="8" xfId="0" applyFont="1" applyFill="1" applyBorder="1" applyAlignment="1">
      <alignment horizontal="center" wrapText="1"/>
    </xf>
    <xf numFmtId="0" fontId="16" fillId="8" borderId="9" xfId="0" applyFont="1" applyFill="1" applyBorder="1" applyAlignment="1">
      <alignment horizontal="center" wrapText="1"/>
    </xf>
    <xf numFmtId="0" fontId="17" fillId="7" borderId="2" xfId="0" applyFont="1" applyFill="1" applyBorder="1" applyAlignment="1">
      <alignment horizontal="center" vertical="center" wrapText="1"/>
    </xf>
    <xf numFmtId="0" fontId="0" fillId="12" borderId="3" xfId="0" applyFill="1" applyBorder="1" applyAlignment="1">
      <alignment horizontal="center" vertical="center" wrapText="1"/>
    </xf>
    <xf numFmtId="0" fontId="0" fillId="12" borderId="4"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7" xfId="0" applyFill="1" applyBorder="1" applyAlignment="1">
      <alignment horizontal="center"/>
    </xf>
    <xf numFmtId="0" fontId="0" fillId="12" borderId="8" xfId="0" applyFill="1" applyBorder="1" applyAlignment="1">
      <alignment horizontal="center"/>
    </xf>
    <xf numFmtId="0" fontId="0" fillId="12" borderId="9" xfId="0" applyFill="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20" borderId="50" xfId="0" applyFont="1" applyFill="1" applyBorder="1" applyAlignment="1">
      <alignment horizontal="center"/>
    </xf>
    <xf numFmtId="0" fontId="2" fillId="20" borderId="51" xfId="0" applyFont="1" applyFill="1" applyBorder="1" applyAlignment="1">
      <alignment horizontal="center"/>
    </xf>
    <xf numFmtId="0" fontId="10" fillId="12" borderId="20" xfId="0" applyFont="1" applyFill="1" applyBorder="1" applyAlignment="1" applyProtection="1">
      <alignment horizontal="center" wrapText="1"/>
    </xf>
    <xf numFmtId="0" fontId="10" fillId="12" borderId="21" xfId="0" applyFont="1" applyFill="1" applyBorder="1" applyAlignment="1" applyProtection="1">
      <alignment horizontal="center" wrapText="1"/>
    </xf>
  </cellXfs>
  <cellStyles count="11">
    <cellStyle name="20% - Accent4" xfId="3" builtinId="42"/>
    <cellStyle name="20% - Accent5" xfId="5" builtinId="46"/>
    <cellStyle name="60% - Accent5" xfId="6" builtinId="48"/>
    <cellStyle name="Accent5" xfId="4" builtinId="45"/>
    <cellStyle name="Bad" xfId="9" builtinId="27"/>
    <cellStyle name="Explanatory Text" xfId="2" builtinId="53"/>
    <cellStyle name="Good" xfId="8" builtinId="26"/>
    <cellStyle name="Neutral" xfId="10" builtinId="28"/>
    <cellStyle name="Normal" xfId="0" builtinId="0"/>
    <cellStyle name="Note" xfId="1" builtinId="10"/>
    <cellStyle name="Output" xfId="7" builtinId="2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9525</xdr:colOff>
      <xdr:row>23</xdr:row>
      <xdr:rowOff>0</xdr:rowOff>
    </xdr:to>
    <xdr:sp macro="" textlink="">
      <xdr:nvSpPr>
        <xdr:cNvPr id="2" name="TextBox 1"/>
        <xdr:cNvSpPr txBox="1"/>
      </xdr:nvSpPr>
      <xdr:spPr>
        <a:xfrm>
          <a:off x="0" y="0"/>
          <a:ext cx="9153525" cy="43815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How to use the Parent Relationship Questionnaire scoring tool:</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Scores tab:</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Use the Scores tab to enter the scores for each question, they are in exactly the same order as in the Parent Relationship Questionnaire (PRQ).  You just need to press enter or down after each answer to move to the box below.  If you enter a letter outside of the options for that question ( e.g. 'f' on an 'a-e 'question) an error message will pop up reminding you of the range. </a:t>
          </a:r>
        </a:p>
        <a:p>
          <a:r>
            <a:rPr lang="en-GB"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Totals will not be calculated if there are any missing answers.</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Results tab: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Once you have entered all the scores, you can use the Results tab to understand more about what they mean.  You will find each parents’ overall score, and a breakdown of their scores for each section of the PRQ (e.g. Children’s experiences).  These are colour coded to give you an indication of whether the level of conflict is high, medium or low.</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When you scroll further down you can see how parents scored for each question, with a more detailed colour coding system.  This makes it easy to compare parents’ scores to particular questions, and find out the areas of difference, and also agreement, on specific themes.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Result section also helps measure the progress parents have made before and after an intervention, or after a period of time.</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a:t>
          </a:r>
          <a:r>
            <a:rPr lang="en-GB" sz="1100" u="sng">
              <a:solidFill>
                <a:schemeClr val="dk1"/>
              </a:solidFill>
              <a:effectLst/>
              <a:latin typeface="+mn-lt"/>
              <a:ea typeface="+mn-ea"/>
              <a:cs typeface="+mn-cs"/>
              <a:hlinkClick xmlns:r="http://schemas.openxmlformats.org/officeDocument/2006/relationships" r:id=""/>
            </a:rPr>
            <a:t>User Guide</a:t>
          </a:r>
          <a:r>
            <a:rPr lang="en-GB" sz="1100">
              <a:solidFill>
                <a:schemeClr val="dk1"/>
              </a:solidFill>
              <a:effectLst/>
              <a:latin typeface="+mn-lt"/>
              <a:ea typeface="+mn-ea"/>
              <a:cs typeface="+mn-cs"/>
            </a:rPr>
            <a:t> has information on a variety of resources and courses parents can access to help improve their relationship.  Once you have the overall scores, you can use this to work out which of these would be most useful.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3"/>
  <sheetViews>
    <sheetView workbookViewId="0">
      <selection activeCell="A24" sqref="A24:XFD1048576"/>
    </sheetView>
  </sheetViews>
  <sheetFormatPr defaultColWidth="0" defaultRowHeight="15" zeroHeight="1" x14ac:dyDescent="0.25"/>
  <cols>
    <col min="1" max="15" width="9.140625" customWidth="1"/>
    <col min="16"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sheetData>
  <sheetProtection password="CDB4"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87"/>
  <sheetViews>
    <sheetView tabSelected="1" workbookViewId="0">
      <pane xSplit="3" ySplit="3" topLeftCell="D4" activePane="bottomRight" state="frozen"/>
      <selection activeCell="D24" sqref="D24"/>
      <selection pane="topRight" activeCell="D24" sqref="D24"/>
      <selection pane="bottomLeft" activeCell="D24" sqref="D24"/>
      <selection pane="bottomRight" activeCell="E2" sqref="E2"/>
    </sheetView>
  </sheetViews>
  <sheetFormatPr defaultColWidth="0" defaultRowHeight="15" zeroHeight="1" x14ac:dyDescent="0.25"/>
  <cols>
    <col min="1" max="1" width="3.7109375" bestFit="1" customWidth="1"/>
    <col min="2" max="2" width="12" style="6" customWidth="1"/>
    <col min="3" max="3" width="17.28515625" style="22" customWidth="1"/>
    <col min="4" max="4" width="2.42578125" style="22" bestFit="1" customWidth="1"/>
    <col min="5" max="5" width="20.7109375" style="5" customWidth="1"/>
    <col min="6" max="6" width="20.7109375" style="6" customWidth="1"/>
    <col min="7" max="79" width="20.7109375" hidden="1" customWidth="1"/>
    <col min="80" max="181" width="20.7109375" hidden="1"/>
  </cols>
  <sheetData>
    <row r="1" spans="1:79" x14ac:dyDescent="0.25">
      <c r="A1" s="91" t="s">
        <v>9</v>
      </c>
      <c r="B1" s="92"/>
      <c r="C1" s="93"/>
      <c r="D1" s="39"/>
      <c r="E1" s="1"/>
      <c r="F1" s="2"/>
    </row>
    <row r="2" spans="1:79" x14ac:dyDescent="0.25">
      <c r="A2" s="94" t="s">
        <v>10</v>
      </c>
      <c r="B2" s="95"/>
      <c r="C2" s="95"/>
      <c r="D2" s="40"/>
      <c r="E2" s="1"/>
      <c r="F2" s="2"/>
    </row>
    <row r="3" spans="1:79" ht="15.75" thickBot="1" x14ac:dyDescent="0.3">
      <c r="A3" s="96" t="s">
        <v>11</v>
      </c>
      <c r="B3" s="97"/>
      <c r="C3" s="97"/>
      <c r="D3" s="40"/>
      <c r="E3" s="3"/>
      <c r="F3" s="4"/>
    </row>
    <row r="4" spans="1:79" s="44" customFormat="1" ht="15.75" thickBot="1" x14ac:dyDescent="0.3">
      <c r="A4" s="98" t="s">
        <v>75</v>
      </c>
      <c r="B4" s="55" t="s">
        <v>2</v>
      </c>
      <c r="C4" s="46" t="s">
        <v>14</v>
      </c>
      <c r="D4" s="47" t="s">
        <v>65</v>
      </c>
      <c r="E4" s="48"/>
      <c r="F4" s="48"/>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row>
    <row r="5" spans="1:79" ht="15.75" customHeight="1" thickTop="1" x14ac:dyDescent="0.25">
      <c r="A5" s="98"/>
      <c r="B5" s="54" t="s">
        <v>3</v>
      </c>
      <c r="C5" s="45" t="s">
        <v>15</v>
      </c>
      <c r="D5" s="41" t="s">
        <v>65</v>
      </c>
      <c r="E5" s="19"/>
      <c r="F5" s="19"/>
    </row>
    <row r="6" spans="1:79" x14ac:dyDescent="0.25">
      <c r="A6" s="98"/>
      <c r="B6" s="100" t="s">
        <v>79</v>
      </c>
      <c r="C6" s="32" t="s">
        <v>16</v>
      </c>
      <c r="D6" s="41" t="s">
        <v>65</v>
      </c>
      <c r="E6" s="19"/>
      <c r="F6" s="19"/>
    </row>
    <row r="7" spans="1:79" x14ac:dyDescent="0.25">
      <c r="A7" s="98"/>
      <c r="B7" s="100"/>
      <c r="C7" s="32" t="s">
        <v>17</v>
      </c>
      <c r="D7" s="41" t="s">
        <v>65</v>
      </c>
      <c r="E7" s="19"/>
      <c r="F7" s="19"/>
    </row>
    <row r="8" spans="1:79" x14ac:dyDescent="0.25">
      <c r="A8" s="98"/>
      <c r="B8" s="100"/>
      <c r="C8" s="32" t="s">
        <v>18</v>
      </c>
      <c r="D8" s="41" t="s">
        <v>65</v>
      </c>
      <c r="E8" s="19"/>
      <c r="F8" s="19"/>
    </row>
    <row r="9" spans="1:79" x14ac:dyDescent="0.25">
      <c r="A9" s="98"/>
      <c r="B9" s="100"/>
      <c r="C9" s="32" t="s">
        <v>19</v>
      </c>
      <c r="D9" s="41" t="s">
        <v>65</v>
      </c>
      <c r="E9" s="19"/>
      <c r="F9" s="19"/>
    </row>
    <row r="10" spans="1:79" x14ac:dyDescent="0.25">
      <c r="A10" s="98"/>
      <c r="B10" s="100"/>
      <c r="C10" s="32" t="s">
        <v>20</v>
      </c>
      <c r="D10" s="41" t="s">
        <v>65</v>
      </c>
      <c r="E10" s="19"/>
      <c r="F10" s="19"/>
    </row>
    <row r="11" spans="1:79" x14ac:dyDescent="0.25">
      <c r="A11" s="98"/>
      <c r="B11" s="100"/>
      <c r="C11" s="32" t="s">
        <v>21</v>
      </c>
      <c r="D11" s="41" t="s">
        <v>65</v>
      </c>
      <c r="E11" s="19"/>
      <c r="F11" s="19"/>
    </row>
    <row r="12" spans="1:79" x14ac:dyDescent="0.25">
      <c r="A12" s="98"/>
      <c r="B12" s="100"/>
      <c r="C12" s="32" t="s">
        <v>22</v>
      </c>
      <c r="D12" s="41" t="s">
        <v>65</v>
      </c>
      <c r="E12" s="19"/>
      <c r="F12" s="19"/>
    </row>
    <row r="13" spans="1:79" s="44" customFormat="1" ht="15.75" thickBot="1" x14ac:dyDescent="0.3">
      <c r="A13" s="98"/>
      <c r="B13" s="101"/>
      <c r="C13" s="49" t="s">
        <v>23</v>
      </c>
      <c r="D13" s="47" t="s">
        <v>65</v>
      </c>
      <c r="E13" s="48"/>
      <c r="F13" s="48"/>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1:79" ht="15" customHeight="1" thickTop="1" x14ac:dyDescent="0.25">
      <c r="A14" s="98"/>
      <c r="B14" s="56" t="s">
        <v>4</v>
      </c>
      <c r="C14" s="45" t="s">
        <v>24</v>
      </c>
      <c r="D14" s="41" t="s">
        <v>65</v>
      </c>
      <c r="E14" s="19"/>
      <c r="F14" s="19"/>
    </row>
    <row r="15" spans="1:79" x14ac:dyDescent="0.25">
      <c r="A15" s="98"/>
      <c r="B15" s="102" t="s">
        <v>80</v>
      </c>
      <c r="C15" s="32" t="s">
        <v>25</v>
      </c>
      <c r="D15" s="41" t="s">
        <v>65</v>
      </c>
      <c r="E15" s="19"/>
      <c r="F15" s="19"/>
    </row>
    <row r="16" spans="1:79" x14ac:dyDescent="0.25">
      <c r="A16" s="98"/>
      <c r="B16" s="102"/>
      <c r="C16" s="32" t="s">
        <v>26</v>
      </c>
      <c r="D16" s="41" t="s">
        <v>65</v>
      </c>
      <c r="E16" s="19"/>
      <c r="F16" s="19"/>
    </row>
    <row r="17" spans="1:79" x14ac:dyDescent="0.25">
      <c r="A17" s="98"/>
      <c r="B17" s="102"/>
      <c r="C17" s="32" t="s">
        <v>27</v>
      </c>
      <c r="D17" s="41" t="s">
        <v>65</v>
      </c>
      <c r="E17" s="19"/>
      <c r="F17" s="19"/>
    </row>
    <row r="18" spans="1:79" x14ac:dyDescent="0.25">
      <c r="A18" s="98"/>
      <c r="B18" s="102"/>
      <c r="C18" s="32" t="s">
        <v>28</v>
      </c>
      <c r="D18" s="41" t="s">
        <v>65</v>
      </c>
      <c r="E18" s="19"/>
      <c r="F18" s="19"/>
    </row>
    <row r="19" spans="1:79" x14ac:dyDescent="0.25">
      <c r="A19" s="98"/>
      <c r="B19" s="102"/>
      <c r="C19" s="32" t="s">
        <v>29</v>
      </c>
      <c r="D19" s="41" t="s">
        <v>65</v>
      </c>
      <c r="E19" s="19"/>
      <c r="F19" s="19"/>
    </row>
    <row r="20" spans="1:79" x14ac:dyDescent="0.25">
      <c r="A20" s="98"/>
      <c r="B20" s="102"/>
      <c r="C20" s="32" t="s">
        <v>30</v>
      </c>
      <c r="D20" s="41" t="s">
        <v>65</v>
      </c>
      <c r="E20" s="19"/>
      <c r="F20" s="19"/>
    </row>
    <row r="21" spans="1:79" s="44" customFormat="1" ht="15.75" thickBot="1" x14ac:dyDescent="0.3">
      <c r="A21" s="98"/>
      <c r="B21" s="102"/>
      <c r="C21" s="49" t="s">
        <v>31</v>
      </c>
      <c r="D21" s="47" t="s">
        <v>65</v>
      </c>
      <c r="E21" s="48"/>
      <c r="F21" s="48"/>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row>
    <row r="22" spans="1:79" ht="15.75" thickTop="1" x14ac:dyDescent="0.25">
      <c r="A22" s="98"/>
      <c r="B22" s="102"/>
      <c r="C22" s="50" t="s">
        <v>32</v>
      </c>
      <c r="D22" s="41" t="s">
        <v>65</v>
      </c>
      <c r="E22" s="18"/>
      <c r="F22" s="18"/>
    </row>
    <row r="23" spans="1:79" x14ac:dyDescent="0.25">
      <c r="A23" s="98"/>
      <c r="B23" s="102"/>
      <c r="C23" s="33" t="s">
        <v>33</v>
      </c>
      <c r="D23" s="41" t="s">
        <v>65</v>
      </c>
      <c r="E23" s="18"/>
      <c r="F23" s="18"/>
    </row>
    <row r="24" spans="1:79" x14ac:dyDescent="0.25">
      <c r="A24" s="98"/>
      <c r="B24" s="102"/>
      <c r="C24" s="33" t="s">
        <v>34</v>
      </c>
      <c r="D24" s="41" t="s">
        <v>65</v>
      </c>
      <c r="E24" s="18"/>
      <c r="F24" s="18"/>
    </row>
    <row r="25" spans="1:79" x14ac:dyDescent="0.25">
      <c r="A25" s="98"/>
      <c r="B25" s="102"/>
      <c r="C25" s="33" t="s">
        <v>35</v>
      </c>
      <c r="D25" s="41" t="s">
        <v>65</v>
      </c>
      <c r="E25" s="18"/>
      <c r="F25" s="18"/>
    </row>
    <row r="26" spans="1:79" x14ac:dyDescent="0.25">
      <c r="A26" s="98"/>
      <c r="B26" s="102"/>
      <c r="C26" s="33" t="s">
        <v>36</v>
      </c>
      <c r="D26" s="41" t="s">
        <v>65</v>
      </c>
      <c r="E26" s="18"/>
      <c r="F26" s="18"/>
    </row>
    <row r="27" spans="1:79" x14ac:dyDescent="0.25">
      <c r="A27" s="98"/>
      <c r="B27" s="102"/>
      <c r="C27" s="33" t="s">
        <v>37</v>
      </c>
      <c r="D27" s="41" t="s">
        <v>65</v>
      </c>
      <c r="E27" s="18"/>
      <c r="F27" s="18"/>
    </row>
    <row r="28" spans="1:79" x14ac:dyDescent="0.25">
      <c r="A28" s="98"/>
      <c r="B28" s="102"/>
      <c r="C28" s="33" t="s">
        <v>38</v>
      </c>
      <c r="D28" s="41" t="s">
        <v>65</v>
      </c>
      <c r="E28" s="18"/>
      <c r="F28" s="18"/>
    </row>
    <row r="29" spans="1:79" x14ac:dyDescent="0.25">
      <c r="A29" s="98"/>
      <c r="B29" s="102"/>
      <c r="C29" s="33" t="s">
        <v>39</v>
      </c>
      <c r="D29" s="41" t="s">
        <v>65</v>
      </c>
      <c r="E29" s="18"/>
      <c r="F29" s="18"/>
    </row>
    <row r="30" spans="1:79" x14ac:dyDescent="0.25">
      <c r="A30" s="98"/>
      <c r="B30" s="102"/>
      <c r="C30" s="33" t="s">
        <v>40</v>
      </c>
      <c r="D30" s="41" t="s">
        <v>65</v>
      </c>
      <c r="E30" s="18"/>
      <c r="F30" s="18"/>
    </row>
    <row r="31" spans="1:79" x14ac:dyDescent="0.25">
      <c r="A31" s="98"/>
      <c r="B31" s="102"/>
      <c r="C31" s="33" t="s">
        <v>41</v>
      </c>
      <c r="D31" s="41" t="s">
        <v>65</v>
      </c>
      <c r="E31" s="18"/>
      <c r="F31" s="18"/>
    </row>
    <row r="32" spans="1:79" s="44" customFormat="1" ht="15.75" thickBot="1" x14ac:dyDescent="0.3">
      <c r="A32" s="98"/>
      <c r="B32" s="103"/>
      <c r="C32" s="51" t="s">
        <v>42</v>
      </c>
      <c r="D32" s="47" t="s">
        <v>65</v>
      </c>
      <c r="E32" s="48"/>
      <c r="F32" s="48"/>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row>
    <row r="33" spans="1:79" ht="15.75" customHeight="1" thickTop="1" x14ac:dyDescent="0.25">
      <c r="A33" s="98"/>
      <c r="B33" s="53" t="s">
        <v>5</v>
      </c>
      <c r="C33" s="45" t="s">
        <v>43</v>
      </c>
      <c r="D33" s="41" t="s">
        <v>65</v>
      </c>
      <c r="E33" s="18"/>
      <c r="F33" s="18"/>
    </row>
    <row r="34" spans="1:79" x14ac:dyDescent="0.25">
      <c r="A34" s="98"/>
      <c r="B34" s="104" t="s">
        <v>81</v>
      </c>
      <c r="C34" s="32" t="s">
        <v>44</v>
      </c>
      <c r="D34" s="41" t="s">
        <v>65</v>
      </c>
      <c r="E34" s="18"/>
      <c r="F34" s="18"/>
    </row>
    <row r="35" spans="1:79" x14ac:dyDescent="0.25">
      <c r="A35" s="98"/>
      <c r="B35" s="104"/>
      <c r="C35" s="32" t="s">
        <v>45</v>
      </c>
      <c r="D35" s="41" t="s">
        <v>65</v>
      </c>
      <c r="E35" s="18"/>
      <c r="F35" s="18"/>
    </row>
    <row r="36" spans="1:79" x14ac:dyDescent="0.25">
      <c r="A36" s="98"/>
      <c r="B36" s="104"/>
      <c r="C36" s="32" t="s">
        <v>46</v>
      </c>
      <c r="D36" s="41" t="s">
        <v>65</v>
      </c>
      <c r="E36" s="18"/>
      <c r="F36" s="18"/>
    </row>
    <row r="37" spans="1:79" s="44" customFormat="1" ht="15.75" thickBot="1" x14ac:dyDescent="0.3">
      <c r="A37" s="98"/>
      <c r="B37" s="104"/>
      <c r="C37" s="49" t="s">
        <v>47</v>
      </c>
      <c r="D37" s="47" t="s">
        <v>65</v>
      </c>
      <c r="E37" s="48"/>
      <c r="F37" s="48"/>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row>
    <row r="38" spans="1:79" ht="15.75" thickTop="1" x14ac:dyDescent="0.25">
      <c r="A38" s="98"/>
      <c r="B38" s="104"/>
      <c r="C38" s="45" t="s">
        <v>48</v>
      </c>
      <c r="D38" s="41" t="s">
        <v>65</v>
      </c>
      <c r="E38" s="18"/>
      <c r="F38" s="18"/>
    </row>
    <row r="39" spans="1:79" x14ac:dyDescent="0.25">
      <c r="A39" s="98"/>
      <c r="B39" s="104"/>
      <c r="C39" s="32" t="s">
        <v>49</v>
      </c>
      <c r="D39" s="41" t="s">
        <v>65</v>
      </c>
      <c r="E39" s="18"/>
      <c r="F39" s="18"/>
    </row>
    <row r="40" spans="1:79" s="44" customFormat="1" ht="15.75" thickBot="1" x14ac:dyDescent="0.3">
      <c r="A40" s="98"/>
      <c r="B40" s="104"/>
      <c r="C40" s="49" t="s">
        <v>50</v>
      </c>
      <c r="D40" s="47" t="s">
        <v>65</v>
      </c>
      <c r="E40" s="48"/>
      <c r="F40" s="48"/>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row>
    <row r="41" spans="1:79" ht="15.75" thickTop="1" x14ac:dyDescent="0.25">
      <c r="A41" s="98"/>
      <c r="B41" s="104"/>
      <c r="C41" s="45" t="s">
        <v>51</v>
      </c>
      <c r="D41" s="41" t="s">
        <v>65</v>
      </c>
      <c r="E41" s="18"/>
      <c r="F41" s="18"/>
    </row>
    <row r="42" spans="1:79" x14ac:dyDescent="0.25">
      <c r="A42" s="98"/>
      <c r="B42" s="104"/>
      <c r="C42" s="32" t="s">
        <v>52</v>
      </c>
      <c r="D42" s="41" t="s">
        <v>65</v>
      </c>
      <c r="E42" s="18"/>
      <c r="F42" s="18"/>
    </row>
    <row r="43" spans="1:79" s="44" customFormat="1" ht="15.75" thickBot="1" x14ac:dyDescent="0.3">
      <c r="A43" s="98"/>
      <c r="B43" s="105"/>
      <c r="C43" s="49" t="s">
        <v>53</v>
      </c>
      <c r="D43" s="47" t="s">
        <v>65</v>
      </c>
      <c r="E43" s="48"/>
      <c r="F43" s="48"/>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row>
    <row r="44" spans="1:79" s="26" customFormat="1" ht="16.5" thickTop="1" thickBot="1" x14ac:dyDescent="0.3">
      <c r="A44" s="99"/>
      <c r="B44" s="57" t="s">
        <v>1</v>
      </c>
      <c r="C44" s="52" t="s">
        <v>54</v>
      </c>
      <c r="D44" s="42" t="s">
        <v>65</v>
      </c>
      <c r="E44" s="25"/>
      <c r="F44" s="25"/>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row>
    <row r="45" spans="1:79" s="28" customFormat="1" ht="16.5" thickTop="1" thickBot="1" x14ac:dyDescent="0.3">
      <c r="A45" s="27" t="s">
        <v>72</v>
      </c>
      <c r="B45" s="27" t="s">
        <v>72</v>
      </c>
      <c r="C45" s="27" t="s">
        <v>72</v>
      </c>
      <c r="D45" s="27" t="s">
        <v>72</v>
      </c>
      <c r="E45" s="27" t="s">
        <v>72</v>
      </c>
      <c r="F45" s="27" t="s">
        <v>72</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row>
    <row r="46" spans="1:79" s="44" customFormat="1" ht="16.5" thickTop="1" thickBot="1" x14ac:dyDescent="0.3">
      <c r="A46" s="89" t="s">
        <v>76</v>
      </c>
      <c r="B46" s="61" t="s">
        <v>2</v>
      </c>
      <c r="C46" s="62" t="s">
        <v>14</v>
      </c>
      <c r="D46" s="47" t="s">
        <v>65</v>
      </c>
      <c r="E46" s="48"/>
      <c r="F46" s="48"/>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row>
    <row r="47" spans="1:79" ht="15" customHeight="1" thickTop="1" x14ac:dyDescent="0.25">
      <c r="A47" s="89"/>
      <c r="B47" s="59" t="s">
        <v>3</v>
      </c>
      <c r="C47" s="60" t="s">
        <v>15</v>
      </c>
      <c r="D47" s="41" t="s">
        <v>65</v>
      </c>
      <c r="E47" s="19"/>
      <c r="F47" s="19"/>
    </row>
    <row r="48" spans="1:79" x14ac:dyDescent="0.25">
      <c r="A48" s="89"/>
      <c r="B48" s="106" t="s">
        <v>79</v>
      </c>
      <c r="C48" s="36" t="s">
        <v>16</v>
      </c>
      <c r="D48" s="41" t="s">
        <v>65</v>
      </c>
      <c r="E48" s="19"/>
      <c r="F48" s="19"/>
    </row>
    <row r="49" spans="1:79" x14ac:dyDescent="0.25">
      <c r="A49" s="89"/>
      <c r="B49" s="106"/>
      <c r="C49" s="36" t="s">
        <v>17</v>
      </c>
      <c r="D49" s="41" t="s">
        <v>65</v>
      </c>
      <c r="E49" s="19"/>
      <c r="F49" s="19"/>
    </row>
    <row r="50" spans="1:79" x14ac:dyDescent="0.25">
      <c r="A50" s="89"/>
      <c r="B50" s="106"/>
      <c r="C50" s="36" t="s">
        <v>18</v>
      </c>
      <c r="D50" s="41" t="s">
        <v>65</v>
      </c>
      <c r="E50" s="19"/>
      <c r="F50" s="19"/>
    </row>
    <row r="51" spans="1:79" x14ac:dyDescent="0.25">
      <c r="A51" s="89"/>
      <c r="B51" s="106"/>
      <c r="C51" s="36" t="s">
        <v>19</v>
      </c>
      <c r="D51" s="41" t="s">
        <v>65</v>
      </c>
      <c r="E51" s="19"/>
      <c r="F51" s="19"/>
    </row>
    <row r="52" spans="1:79" x14ac:dyDescent="0.25">
      <c r="A52" s="89"/>
      <c r="B52" s="106"/>
      <c r="C52" s="36" t="s">
        <v>20</v>
      </c>
      <c r="D52" s="41" t="s">
        <v>65</v>
      </c>
      <c r="E52" s="19"/>
      <c r="F52" s="19"/>
    </row>
    <row r="53" spans="1:79" x14ac:dyDescent="0.25">
      <c r="A53" s="89"/>
      <c r="B53" s="106"/>
      <c r="C53" s="36" t="s">
        <v>21</v>
      </c>
      <c r="D53" s="41" t="s">
        <v>65</v>
      </c>
      <c r="E53" s="19"/>
      <c r="F53" s="19"/>
    </row>
    <row r="54" spans="1:79" x14ac:dyDescent="0.25">
      <c r="A54" s="89"/>
      <c r="B54" s="106"/>
      <c r="C54" s="36" t="s">
        <v>22</v>
      </c>
      <c r="D54" s="41" t="s">
        <v>65</v>
      </c>
      <c r="E54" s="19"/>
      <c r="F54" s="19"/>
    </row>
    <row r="55" spans="1:79" s="44" customFormat="1" ht="15.75" thickBot="1" x14ac:dyDescent="0.3">
      <c r="A55" s="89"/>
      <c r="B55" s="107"/>
      <c r="C55" s="64" t="s">
        <v>23</v>
      </c>
      <c r="D55" s="47" t="s">
        <v>65</v>
      </c>
      <c r="E55" s="48"/>
      <c r="F55" s="48"/>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row>
    <row r="56" spans="1:79" ht="15" customHeight="1" thickTop="1" x14ac:dyDescent="0.25">
      <c r="A56" s="89"/>
      <c r="B56" s="63" t="s">
        <v>4</v>
      </c>
      <c r="C56" s="60" t="s">
        <v>24</v>
      </c>
      <c r="D56" s="41" t="s">
        <v>65</v>
      </c>
      <c r="E56" s="19"/>
      <c r="F56" s="19"/>
    </row>
    <row r="57" spans="1:79" x14ac:dyDescent="0.25">
      <c r="A57" s="89"/>
      <c r="B57" s="108" t="s">
        <v>80</v>
      </c>
      <c r="C57" s="36" t="s">
        <v>25</v>
      </c>
      <c r="D57" s="41" t="s">
        <v>65</v>
      </c>
      <c r="E57" s="19"/>
      <c r="F57" s="19"/>
    </row>
    <row r="58" spans="1:79" x14ac:dyDescent="0.25">
      <c r="A58" s="89"/>
      <c r="B58" s="108"/>
      <c r="C58" s="36" t="s">
        <v>26</v>
      </c>
      <c r="D58" s="41" t="s">
        <v>65</v>
      </c>
      <c r="E58" s="19"/>
      <c r="F58" s="19"/>
    </row>
    <row r="59" spans="1:79" x14ac:dyDescent="0.25">
      <c r="A59" s="89"/>
      <c r="B59" s="108"/>
      <c r="C59" s="36" t="s">
        <v>27</v>
      </c>
      <c r="D59" s="41" t="s">
        <v>65</v>
      </c>
      <c r="E59" s="19"/>
      <c r="F59" s="19"/>
    </row>
    <row r="60" spans="1:79" x14ac:dyDescent="0.25">
      <c r="A60" s="89"/>
      <c r="B60" s="108"/>
      <c r="C60" s="36" t="s">
        <v>28</v>
      </c>
      <c r="D60" s="41" t="s">
        <v>65</v>
      </c>
      <c r="E60" s="19"/>
      <c r="F60" s="19"/>
    </row>
    <row r="61" spans="1:79" x14ac:dyDescent="0.25">
      <c r="A61" s="89"/>
      <c r="B61" s="108"/>
      <c r="C61" s="36" t="s">
        <v>29</v>
      </c>
      <c r="D61" s="41" t="s">
        <v>65</v>
      </c>
      <c r="E61" s="19"/>
      <c r="F61" s="19"/>
    </row>
    <row r="62" spans="1:79" x14ac:dyDescent="0.25">
      <c r="A62" s="89"/>
      <c r="B62" s="108"/>
      <c r="C62" s="36" t="s">
        <v>30</v>
      </c>
      <c r="D62" s="41" t="s">
        <v>65</v>
      </c>
      <c r="E62" s="19"/>
      <c r="F62" s="19"/>
    </row>
    <row r="63" spans="1:79" s="44" customFormat="1" ht="15.75" thickBot="1" x14ac:dyDescent="0.3">
      <c r="A63" s="89"/>
      <c r="B63" s="108"/>
      <c r="C63" s="64" t="s">
        <v>31</v>
      </c>
      <c r="D63" s="47" t="s">
        <v>65</v>
      </c>
      <c r="E63" s="48"/>
      <c r="F63" s="48"/>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row>
    <row r="64" spans="1:79" ht="15" customHeight="1" thickTop="1" x14ac:dyDescent="0.25">
      <c r="A64" s="89"/>
      <c r="B64" s="108"/>
      <c r="C64" s="65" t="s">
        <v>32</v>
      </c>
      <c r="D64" s="41" t="s">
        <v>65</v>
      </c>
      <c r="E64" s="18"/>
      <c r="F64" s="18"/>
    </row>
    <row r="65" spans="1:79" x14ac:dyDescent="0.25">
      <c r="A65" s="89"/>
      <c r="B65" s="108"/>
      <c r="C65" s="38" t="s">
        <v>33</v>
      </c>
      <c r="D65" s="41" t="s">
        <v>65</v>
      </c>
      <c r="E65" s="18"/>
      <c r="F65" s="18"/>
    </row>
    <row r="66" spans="1:79" x14ac:dyDescent="0.25">
      <c r="A66" s="89"/>
      <c r="B66" s="108"/>
      <c r="C66" s="38" t="s">
        <v>34</v>
      </c>
      <c r="D66" s="41" t="s">
        <v>65</v>
      </c>
      <c r="E66" s="18"/>
      <c r="F66" s="18"/>
    </row>
    <row r="67" spans="1:79" x14ac:dyDescent="0.25">
      <c r="A67" s="89"/>
      <c r="B67" s="108"/>
      <c r="C67" s="38" t="s">
        <v>35</v>
      </c>
      <c r="D67" s="41" t="s">
        <v>65</v>
      </c>
      <c r="E67" s="18"/>
      <c r="F67" s="18"/>
    </row>
    <row r="68" spans="1:79" x14ac:dyDescent="0.25">
      <c r="A68" s="89"/>
      <c r="B68" s="108"/>
      <c r="C68" s="38" t="s">
        <v>36</v>
      </c>
      <c r="D68" s="41" t="s">
        <v>65</v>
      </c>
      <c r="E68" s="18"/>
      <c r="F68" s="18"/>
    </row>
    <row r="69" spans="1:79" x14ac:dyDescent="0.25">
      <c r="A69" s="89"/>
      <c r="B69" s="108"/>
      <c r="C69" s="38" t="s">
        <v>37</v>
      </c>
      <c r="D69" s="41" t="s">
        <v>65</v>
      </c>
      <c r="E69" s="18"/>
      <c r="F69" s="18"/>
    </row>
    <row r="70" spans="1:79" x14ac:dyDescent="0.25">
      <c r="A70" s="89"/>
      <c r="B70" s="108"/>
      <c r="C70" s="38" t="s">
        <v>38</v>
      </c>
      <c r="D70" s="41" t="s">
        <v>65</v>
      </c>
      <c r="E70" s="18"/>
      <c r="F70" s="18"/>
    </row>
    <row r="71" spans="1:79" x14ac:dyDescent="0.25">
      <c r="A71" s="89"/>
      <c r="B71" s="108"/>
      <c r="C71" s="38" t="s">
        <v>39</v>
      </c>
      <c r="D71" s="41" t="s">
        <v>65</v>
      </c>
      <c r="E71" s="18"/>
      <c r="F71" s="18"/>
    </row>
    <row r="72" spans="1:79" x14ac:dyDescent="0.25">
      <c r="A72" s="89"/>
      <c r="B72" s="108"/>
      <c r="C72" s="38" t="s">
        <v>40</v>
      </c>
      <c r="D72" s="41" t="s">
        <v>65</v>
      </c>
      <c r="E72" s="18"/>
      <c r="F72" s="18"/>
    </row>
    <row r="73" spans="1:79" x14ac:dyDescent="0.25">
      <c r="A73" s="89"/>
      <c r="B73" s="108"/>
      <c r="C73" s="38" t="s">
        <v>41</v>
      </c>
      <c r="D73" s="41" t="s">
        <v>65</v>
      </c>
      <c r="E73" s="18"/>
      <c r="F73" s="18"/>
    </row>
    <row r="74" spans="1:79" s="44" customFormat="1" ht="15.75" thickBot="1" x14ac:dyDescent="0.3">
      <c r="A74" s="89"/>
      <c r="B74" s="109"/>
      <c r="C74" s="66" t="s">
        <v>42</v>
      </c>
      <c r="D74" s="47" t="s">
        <v>65</v>
      </c>
      <c r="E74" s="48"/>
      <c r="F74" s="48"/>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row>
    <row r="75" spans="1:79" ht="15.75" customHeight="1" thickTop="1" x14ac:dyDescent="0.25">
      <c r="A75" s="89"/>
      <c r="B75" s="58" t="s">
        <v>5</v>
      </c>
      <c r="C75" s="60" t="s">
        <v>43</v>
      </c>
      <c r="D75" s="41" t="s">
        <v>65</v>
      </c>
      <c r="E75" s="18"/>
      <c r="F75" s="18"/>
    </row>
    <row r="76" spans="1:79" ht="15" customHeight="1" x14ac:dyDescent="0.25">
      <c r="A76" s="89"/>
      <c r="B76" s="87" t="s">
        <v>81</v>
      </c>
      <c r="C76" s="36" t="s">
        <v>44</v>
      </c>
      <c r="D76" s="41" t="s">
        <v>65</v>
      </c>
      <c r="E76" s="18"/>
      <c r="F76" s="18"/>
    </row>
    <row r="77" spans="1:79" x14ac:dyDescent="0.25">
      <c r="A77" s="89"/>
      <c r="B77" s="87"/>
      <c r="C77" s="36" t="s">
        <v>45</v>
      </c>
      <c r="D77" s="41" t="s">
        <v>65</v>
      </c>
      <c r="E77" s="18"/>
      <c r="F77" s="18"/>
    </row>
    <row r="78" spans="1:79" x14ac:dyDescent="0.25">
      <c r="A78" s="89"/>
      <c r="B78" s="87"/>
      <c r="C78" s="36" t="s">
        <v>46</v>
      </c>
      <c r="D78" s="41" t="s">
        <v>65</v>
      </c>
      <c r="E78" s="18"/>
      <c r="F78" s="18"/>
    </row>
    <row r="79" spans="1:79" ht="15.75" thickBot="1" x14ac:dyDescent="0.3">
      <c r="A79" s="89"/>
      <c r="B79" s="87"/>
      <c r="C79" s="37" t="s">
        <v>47</v>
      </c>
      <c r="D79" s="41" t="s">
        <v>65</v>
      </c>
      <c r="E79" s="18"/>
      <c r="F79" s="18"/>
    </row>
    <row r="80" spans="1:79" x14ac:dyDescent="0.25">
      <c r="A80" s="89"/>
      <c r="B80" s="87"/>
      <c r="C80" s="35" t="s">
        <v>48</v>
      </c>
      <c r="D80" s="41" t="s">
        <v>65</v>
      </c>
      <c r="E80" s="18"/>
      <c r="F80" s="18"/>
    </row>
    <row r="81" spans="1:79" x14ac:dyDescent="0.25">
      <c r="A81" s="89"/>
      <c r="B81" s="87"/>
      <c r="C81" s="36" t="s">
        <v>49</v>
      </c>
      <c r="D81" s="41" t="s">
        <v>65</v>
      </c>
      <c r="E81" s="18"/>
      <c r="F81" s="18"/>
    </row>
    <row r="82" spans="1:79" ht="15.75" thickBot="1" x14ac:dyDescent="0.3">
      <c r="A82" s="89"/>
      <c r="B82" s="87"/>
      <c r="C82" s="37" t="s">
        <v>50</v>
      </c>
      <c r="D82" s="41" t="s">
        <v>65</v>
      </c>
      <c r="E82" s="18"/>
      <c r="F82" s="18"/>
    </row>
    <row r="83" spans="1:79" x14ac:dyDescent="0.25">
      <c r="A83" s="89"/>
      <c r="B83" s="87"/>
      <c r="C83" s="35" t="s">
        <v>51</v>
      </c>
      <c r="D83" s="41" t="s">
        <v>65</v>
      </c>
      <c r="E83" s="18"/>
      <c r="F83" s="18"/>
    </row>
    <row r="84" spans="1:79" x14ac:dyDescent="0.25">
      <c r="A84" s="89"/>
      <c r="B84" s="87"/>
      <c r="C84" s="36" t="s">
        <v>52</v>
      </c>
      <c r="D84" s="41" t="s">
        <v>65</v>
      </c>
      <c r="E84" s="18"/>
      <c r="F84" s="18"/>
    </row>
    <row r="85" spans="1:79" s="44" customFormat="1" ht="15.75" thickBot="1" x14ac:dyDescent="0.3">
      <c r="A85" s="89"/>
      <c r="B85" s="88"/>
      <c r="C85" s="64" t="s">
        <v>53</v>
      </c>
      <c r="D85" s="47" t="s">
        <v>65</v>
      </c>
      <c r="E85" s="48"/>
      <c r="F85" s="48"/>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row>
    <row r="86" spans="1:79" ht="16.5" thickTop="1" thickBot="1" x14ac:dyDescent="0.3">
      <c r="A86" s="90"/>
      <c r="B86" s="67" t="s">
        <v>1</v>
      </c>
      <c r="C86" s="34" t="s">
        <v>54</v>
      </c>
      <c r="D86" s="43" t="s">
        <v>65</v>
      </c>
      <c r="E86" s="18"/>
      <c r="F86" s="19"/>
    </row>
    <row r="87" spans="1:79" ht="15.75" hidden="1" thickTop="1" x14ac:dyDescent="0.25"/>
  </sheetData>
  <sheetProtection password="CDB4" sheet="1" objects="1" scenarios="1"/>
  <sortState ref="C22:D33">
    <sortCondition ref="C22:C33"/>
  </sortState>
  <mergeCells count="11">
    <mergeCell ref="B76:B85"/>
    <mergeCell ref="A46:A86"/>
    <mergeCell ref="A1:C1"/>
    <mergeCell ref="A2:C2"/>
    <mergeCell ref="A3:C3"/>
    <mergeCell ref="A4:A44"/>
    <mergeCell ref="B6:B13"/>
    <mergeCell ref="B15:B32"/>
    <mergeCell ref="B34:B43"/>
    <mergeCell ref="B48:B55"/>
    <mergeCell ref="B57:B74"/>
  </mergeCells>
  <dataValidations count="1">
    <dataValidation type="whole" allowBlank="1" showInputMessage="1" showErrorMessage="1" errorTitle="Out of Range" error="10 = We get on well_x000a_0 = Things are really bad" sqref="E44:F44 E46:F46 E4:F4 E86:F86">
      <formula1>0</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Out of Range" error="a = Always_x000a_b = Almost Always_x000a_c = Fairly Often_x000a_d = About Half_x000a_e = Not Too Often_x000a_f = Almost Never_x000a_g = Never">
          <x14:formula1>
            <xm:f>Lookups!$B$2:$B$8</xm:f>
          </x14:formula1>
          <xm:sqref>E5:F13 E47:F55</xm:sqref>
        </x14:dataValidation>
        <x14:dataValidation type="list" allowBlank="1" showInputMessage="1" showErrorMessage="1" errorTitle="Out of Range" error="a = Never_x000a_b = Rarely_x000a_c = Occasionally_x000a_d = Often_x000a_e = Very Often">
          <x14:formula1>
            <xm:f>Lookups!$B$10:$B$14</xm:f>
          </x14:formula1>
          <xm:sqref>E14:F21 E56:F63</xm:sqref>
        </x14:dataValidation>
        <x14:dataValidation type="list" allowBlank="1" showInputMessage="1" showErrorMessage="1" error="a = Never_x000a_b = Rarely_x000a_c = Sometimes_x000a_d = Often_x000a_e = Very often">
          <x14:formula1>
            <xm:f>Lookups!$B$17:$B$21</xm:f>
          </x14:formula1>
          <xm:sqref>E33:F40 E75:F82</xm:sqref>
        </x14:dataValidation>
        <x14:dataValidation type="list" allowBlank="1" showInputMessage="1" showErrorMessage="1" errorTitle="Out of Range" error="a = Often_x000a_b = Sometimes_x000a_c = Hardly ever_x000a_d = Never">
          <x14:formula1>
            <xm:f>Lookups!$B$23:$B$26</xm:f>
          </x14:formula1>
          <xm:sqref>E83:F85 E41:F43 E64:F74 E22:F32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7"/>
  <sheetViews>
    <sheetView workbookViewId="0">
      <pane xSplit="3" ySplit="3" topLeftCell="D4" activePane="bottomRight" state="frozen"/>
      <selection activeCell="D24" sqref="D24"/>
      <selection pane="topRight" activeCell="D24" sqref="D24"/>
      <selection pane="bottomLeft" activeCell="D24" sqref="D24"/>
      <selection pane="bottomRight" activeCell="D24" sqref="D24:E24"/>
    </sheetView>
  </sheetViews>
  <sheetFormatPr defaultColWidth="0" defaultRowHeight="15" zeroHeight="1" x14ac:dyDescent="0.25"/>
  <cols>
    <col min="1" max="1" width="4" bestFit="1" customWidth="1"/>
    <col min="2" max="2" width="11.85546875" customWidth="1"/>
    <col min="3" max="3" width="9.140625" customWidth="1"/>
    <col min="4" max="5" width="20.7109375" style="6" customWidth="1"/>
    <col min="6" max="78" width="20.7109375" hidden="1" customWidth="1"/>
    <col min="79" max="16384" width="9.140625" hidden="1"/>
  </cols>
  <sheetData>
    <row r="1" spans="1:80" x14ac:dyDescent="0.25">
      <c r="A1" s="111" t="s">
        <v>9</v>
      </c>
      <c r="B1" s="111"/>
      <c r="C1" s="111"/>
      <c r="D1" s="31">
        <f>'Together - Scores'!E1</f>
        <v>0</v>
      </c>
      <c r="E1" s="7">
        <f>'Together - Scores'!F1</f>
        <v>0</v>
      </c>
    </row>
    <row r="2" spans="1:80" x14ac:dyDescent="0.25">
      <c r="A2" s="111" t="s">
        <v>10</v>
      </c>
      <c r="B2" s="111"/>
      <c r="C2" s="111"/>
      <c r="D2" s="7">
        <f>'Together - Scores'!E2</f>
        <v>0</v>
      </c>
      <c r="E2" s="7">
        <f>'Together - Scores'!F2</f>
        <v>0</v>
      </c>
    </row>
    <row r="3" spans="1:80" ht="15.75" thickBot="1" x14ac:dyDescent="0.3">
      <c r="A3" s="111" t="s">
        <v>11</v>
      </c>
      <c r="B3" s="111"/>
      <c r="C3" s="111"/>
      <c r="D3" s="8">
        <f>'Together - Scores'!E3</f>
        <v>0</v>
      </c>
      <c r="E3" s="8">
        <f>'Together - Scores'!F3</f>
        <v>0</v>
      </c>
    </row>
    <row r="4" spans="1:80" ht="62.25" customHeight="1" thickTop="1" x14ac:dyDescent="0.4">
      <c r="A4" s="118" t="s">
        <v>71</v>
      </c>
      <c r="B4" s="119"/>
      <c r="C4" s="119"/>
      <c r="D4" s="151" t="s">
        <v>102</v>
      </c>
      <c r="E4" s="152"/>
    </row>
    <row r="5" spans="1:80" ht="15" customHeight="1" x14ac:dyDescent="0.25">
      <c r="A5" s="112" t="s">
        <v>75</v>
      </c>
      <c r="B5" s="115" t="s">
        <v>6</v>
      </c>
      <c r="C5" s="116"/>
      <c r="D5" s="9" t="str">
        <f>IF(D25="blank","Incomplete",D25)</f>
        <v>Incomplete</v>
      </c>
      <c r="E5" s="21" t="str">
        <f t="shared" ref="E5:G5" si="0">IF(E25="blank","Incomplete",E25)</f>
        <v>Incomplete</v>
      </c>
      <c r="CA5" s="10"/>
      <c r="CB5" s="10"/>
    </row>
    <row r="6" spans="1:80" x14ac:dyDescent="0.25">
      <c r="A6" s="113"/>
      <c r="B6" s="115" t="s">
        <v>3</v>
      </c>
      <c r="C6" s="116"/>
      <c r="D6" s="9" t="str">
        <f>IF(COUNT(D26:D34)&lt;9,"Incomplete",SUM(D26:D34))</f>
        <v>Incomplete</v>
      </c>
      <c r="E6" s="21" t="str">
        <f t="shared" ref="E6:G6" si="1">IF(COUNT(E26:E34)&lt;9,"Incomplete",SUM(E26:E34))</f>
        <v>Incomplete</v>
      </c>
      <c r="CA6" s="10"/>
      <c r="CB6" s="10"/>
    </row>
    <row r="7" spans="1:80" x14ac:dyDescent="0.25">
      <c r="A7" s="113"/>
      <c r="B7" s="115" t="s">
        <v>4</v>
      </c>
      <c r="C7" s="116"/>
      <c r="D7" s="9" t="str">
        <f>IF(COUNT(D35:D53)&lt;19,"Incomplete",SUM(D35:D53))</f>
        <v>Incomplete</v>
      </c>
      <c r="E7" s="21" t="str">
        <f t="shared" ref="E7:G7" si="2">IF(COUNT(E35:E53)&lt;19,"Incomplete",SUM(E35:E53))</f>
        <v>Incomplete</v>
      </c>
      <c r="CA7" s="10"/>
      <c r="CB7" s="10"/>
    </row>
    <row r="8" spans="1:80" x14ac:dyDescent="0.25">
      <c r="A8" s="113"/>
      <c r="B8" s="115" t="s">
        <v>5</v>
      </c>
      <c r="C8" s="116"/>
      <c r="D8" s="9" t="str">
        <f>IF(COUNT(D54:D64)&lt;11,"Incomplete",SUM(D54:D64))</f>
        <v>Incomplete</v>
      </c>
      <c r="E8" s="21" t="str">
        <f t="shared" ref="E8:G8" si="3">IF(COUNT(E54:E64)&lt;11,"Incomplete",SUM(E54:E64))</f>
        <v>Incomplete</v>
      </c>
      <c r="CA8" s="10"/>
      <c r="CB8" s="10"/>
    </row>
    <row r="9" spans="1:80" x14ac:dyDescent="0.25">
      <c r="A9" s="113"/>
      <c r="B9" s="115" t="s">
        <v>7</v>
      </c>
      <c r="C9" s="116"/>
      <c r="D9" s="9" t="str">
        <f>IF(D65="blank","Incomplete",D65)</f>
        <v>Incomplete</v>
      </c>
      <c r="E9" s="21" t="str">
        <f t="shared" ref="E9:G9" si="4">IF(E65="blank","Incomplete",E65)</f>
        <v>Incomplete</v>
      </c>
      <c r="CA9" s="10"/>
      <c r="CB9" s="10"/>
    </row>
    <row r="10" spans="1:80" x14ac:dyDescent="0.25">
      <c r="A10" s="114"/>
      <c r="B10" s="117" t="s">
        <v>94</v>
      </c>
      <c r="C10" s="117"/>
      <c r="D10" s="21" t="str">
        <f>IF(COUNTIF(D5:D9,"Incomplete")&gt;0,"Incomplete",SUM(D5:D9))</f>
        <v>Incomplete</v>
      </c>
      <c r="E10" s="21" t="str">
        <f t="shared" ref="E10:G10" si="5">IF(COUNTIF(E5:E9,"Incomplete")&gt;0,"Incomplete",SUM(E5:E9))</f>
        <v>Incomplete</v>
      </c>
      <c r="CA10" s="10"/>
      <c r="CB10" s="10"/>
    </row>
    <row r="11" spans="1:80" ht="15" customHeight="1" x14ac:dyDescent="0.25">
      <c r="A11" s="125" t="s">
        <v>76</v>
      </c>
      <c r="B11" s="128" t="s">
        <v>6</v>
      </c>
      <c r="C11" s="128"/>
      <c r="D11" s="11" t="str">
        <f>IF(D66="","Incomplete",D66)</f>
        <v>blank</v>
      </c>
      <c r="E11" s="11" t="str">
        <f t="shared" ref="E11:G11" si="6">IF(E66="","Incomplete",E66)</f>
        <v>blank</v>
      </c>
    </row>
    <row r="12" spans="1:80" x14ac:dyDescent="0.25">
      <c r="A12" s="126"/>
      <c r="B12" s="128" t="s">
        <v>3</v>
      </c>
      <c r="C12" s="128"/>
      <c r="D12" s="11" t="str">
        <f>IF(COUNT(D67:D75)&lt;9,"Incomplete",SUM(D67:D75))</f>
        <v>Incomplete</v>
      </c>
      <c r="E12" s="11" t="str">
        <f t="shared" ref="E12:G12" si="7">IF(COUNT(E67:E75)&lt;9,"Incomplete",SUM(E67:E75))</f>
        <v>Incomplete</v>
      </c>
    </row>
    <row r="13" spans="1:80" x14ac:dyDescent="0.25">
      <c r="A13" s="126"/>
      <c r="B13" s="128" t="s">
        <v>4</v>
      </c>
      <c r="C13" s="128"/>
      <c r="D13" s="11" t="str">
        <f>IF(COUNT(D76:D94)&lt;19,"Incomplete",SUM(D76:D94))</f>
        <v>Incomplete</v>
      </c>
      <c r="E13" s="11" t="str">
        <f t="shared" ref="E13:G13" si="8">IF(COUNT(E76:E94)&lt;19,"Incomplete",SUM(E76:E94))</f>
        <v>Incomplete</v>
      </c>
    </row>
    <row r="14" spans="1:80" x14ac:dyDescent="0.25">
      <c r="A14" s="126"/>
      <c r="B14" s="128" t="s">
        <v>5</v>
      </c>
      <c r="C14" s="128"/>
      <c r="D14" s="11" t="str">
        <f>IF(COUNT(D95:D105)&lt;11,"Incomplete",SUM(D95:D105))</f>
        <v>Incomplete</v>
      </c>
      <c r="E14" s="11" t="str">
        <f t="shared" ref="E14:G14" si="9">IF(COUNT(E95:E105)&lt;11,"Incomplete",SUM(E95:E105))</f>
        <v>Incomplete</v>
      </c>
    </row>
    <row r="15" spans="1:80" x14ac:dyDescent="0.25">
      <c r="A15" s="126"/>
      <c r="B15" s="128" t="s">
        <v>7</v>
      </c>
      <c r="C15" s="128"/>
      <c r="D15" s="11" t="str">
        <f>IF(D106="","Incomplete",D106)</f>
        <v>blank</v>
      </c>
      <c r="E15" s="11" t="str">
        <f t="shared" ref="E15:G15" si="10">IF(E106="","Incomplete",E106)</f>
        <v>blank</v>
      </c>
    </row>
    <row r="16" spans="1:80" x14ac:dyDescent="0.25">
      <c r="A16" s="127"/>
      <c r="B16" s="110" t="s">
        <v>95</v>
      </c>
      <c r="C16" s="110"/>
      <c r="D16" s="17" t="str">
        <f>IF(COUNTIF(D11:D15,"Incomplete")&gt;0,"Incomplete",SUM(D11:D15))</f>
        <v>Incomplete</v>
      </c>
      <c r="E16" s="17" t="str">
        <f t="shared" ref="E16:G16" si="11">IF(COUNTIF(E11:E15,"Incomplete")&gt;0,"Incomplete",SUM(E11:E15))</f>
        <v>Incomplete</v>
      </c>
    </row>
    <row r="17" spans="1:80" ht="15" customHeight="1" x14ac:dyDescent="0.25">
      <c r="A17" s="120" t="s">
        <v>0</v>
      </c>
      <c r="B17" s="123" t="s">
        <v>6</v>
      </c>
      <c r="C17" s="123"/>
      <c r="D17" s="12" t="str">
        <f>IFERROR(D11-D5,"Incomplete")</f>
        <v>Incomplete</v>
      </c>
      <c r="E17" s="20" t="str">
        <f t="shared" ref="E17:G17" si="12">IFERROR(E11-E5,"Incomplete")</f>
        <v>Incomplete</v>
      </c>
    </row>
    <row r="18" spans="1:80" x14ac:dyDescent="0.25">
      <c r="A18" s="121"/>
      <c r="B18" s="123" t="s">
        <v>3</v>
      </c>
      <c r="C18" s="123"/>
      <c r="D18" s="20" t="str">
        <f t="shared" ref="D18:G22" si="13">IFERROR(D12-D6,"Incomplete")</f>
        <v>Incomplete</v>
      </c>
      <c r="E18" s="20" t="str">
        <f t="shared" si="13"/>
        <v>Incomplete</v>
      </c>
    </row>
    <row r="19" spans="1:80" x14ac:dyDescent="0.25">
      <c r="A19" s="121"/>
      <c r="B19" s="123" t="s">
        <v>4</v>
      </c>
      <c r="C19" s="123"/>
      <c r="D19" s="20" t="str">
        <f t="shared" si="13"/>
        <v>Incomplete</v>
      </c>
      <c r="E19" s="20" t="str">
        <f t="shared" ref="E19:G22" si="14">IFERROR(E13-E7,"Incomplete")</f>
        <v>Incomplete</v>
      </c>
    </row>
    <row r="20" spans="1:80" x14ac:dyDescent="0.25">
      <c r="A20" s="121"/>
      <c r="B20" s="123" t="s">
        <v>5</v>
      </c>
      <c r="C20" s="123"/>
      <c r="D20" s="20" t="str">
        <f t="shared" si="13"/>
        <v>Incomplete</v>
      </c>
      <c r="E20" s="20" t="str">
        <f t="shared" si="14"/>
        <v>Incomplete</v>
      </c>
    </row>
    <row r="21" spans="1:80" x14ac:dyDescent="0.25">
      <c r="A21" s="121"/>
      <c r="B21" s="123" t="s">
        <v>7</v>
      </c>
      <c r="C21" s="123"/>
      <c r="D21" s="20" t="str">
        <f t="shared" si="13"/>
        <v>Incomplete</v>
      </c>
      <c r="E21" s="20" t="str">
        <f t="shared" si="14"/>
        <v>Incomplete</v>
      </c>
    </row>
    <row r="22" spans="1:80" x14ac:dyDescent="0.25">
      <c r="A22" s="122"/>
      <c r="B22" s="124" t="s">
        <v>13</v>
      </c>
      <c r="C22" s="124"/>
      <c r="D22" s="20" t="str">
        <f t="shared" si="13"/>
        <v>Incomplete</v>
      </c>
      <c r="E22" s="20" t="str">
        <f t="shared" si="14"/>
        <v>Incomplete</v>
      </c>
    </row>
    <row r="23" spans="1:80" x14ac:dyDescent="0.25">
      <c r="A23" s="13"/>
      <c r="B23" s="13"/>
      <c r="C23" s="13"/>
      <c r="D23" s="13"/>
      <c r="E23" s="13"/>
    </row>
    <row r="24" spans="1:80" ht="77.25" customHeight="1" x14ac:dyDescent="0.4">
      <c r="A24" s="130" t="s">
        <v>70</v>
      </c>
      <c r="B24" s="131"/>
      <c r="C24" s="131"/>
      <c r="D24" s="129" t="s">
        <v>101</v>
      </c>
      <c r="E24" s="129"/>
    </row>
    <row r="25" spans="1:80" ht="15.75" customHeight="1" thickBot="1" x14ac:dyDescent="0.3">
      <c r="A25" s="98" t="s">
        <v>75</v>
      </c>
      <c r="B25" s="55" t="s">
        <v>2</v>
      </c>
      <c r="C25" s="46" t="s">
        <v>14</v>
      </c>
      <c r="D25" s="14" t="str">
        <f>IF('Together - Scores'!E4="","blank",'Together - Scores'!E4)</f>
        <v>blank</v>
      </c>
      <c r="E25" s="14" t="str">
        <f>IF('Together - Scores'!F4="","blank",'Together - Scores'!F4)</f>
        <v>blank</v>
      </c>
      <c r="CA25" s="10"/>
      <c r="CB25" s="10"/>
    </row>
    <row r="26" spans="1:80" ht="15" customHeight="1" thickTop="1" x14ac:dyDescent="0.25">
      <c r="A26" s="98"/>
      <c r="B26" s="54" t="s">
        <v>3</v>
      </c>
      <c r="C26" s="45" t="s">
        <v>15</v>
      </c>
      <c r="D26" s="15" t="str">
        <f>IF('Together - Scores'!E5="","blank",VLOOKUP('Together - Scores'!E5,Lookups!$B$2:$D$8,2,0))</f>
        <v>blank</v>
      </c>
      <c r="E26" s="15" t="str">
        <f>IF('Together - Scores'!F5="","blank",VLOOKUP('Together - Scores'!F5,Lookups!$B$2:$D$8,2,0))</f>
        <v>blank</v>
      </c>
    </row>
    <row r="27" spans="1:80" x14ac:dyDescent="0.25">
      <c r="A27" s="98"/>
      <c r="B27" s="100" t="s">
        <v>79</v>
      </c>
      <c r="C27" s="32" t="s">
        <v>16</v>
      </c>
      <c r="D27" s="15" t="str">
        <f>IF('Together - Scores'!E6="","blank",VLOOKUP('Together - Scores'!E6,Lookups!$B$2:$D$8,2,0))</f>
        <v>blank</v>
      </c>
      <c r="E27" s="15" t="str">
        <f>IF('Together - Scores'!F6="","blank",VLOOKUP('Together - Scores'!F6,Lookups!$B$2:$D$8,2,0))</f>
        <v>blank</v>
      </c>
    </row>
    <row r="28" spans="1:80" x14ac:dyDescent="0.25">
      <c r="A28" s="98"/>
      <c r="B28" s="100"/>
      <c r="C28" s="32" t="s">
        <v>17</v>
      </c>
      <c r="D28" s="15" t="str">
        <f>IF('Together - Scores'!E7="","blank",VLOOKUP('Together - Scores'!E7,Lookups!$B$2:$D$8,2,0))</f>
        <v>blank</v>
      </c>
      <c r="E28" s="15" t="str">
        <f>IF('Together - Scores'!F7="","blank",VLOOKUP('Together - Scores'!F7,Lookups!$B$2:$D$8,2,0))</f>
        <v>blank</v>
      </c>
    </row>
    <row r="29" spans="1:80" x14ac:dyDescent="0.25">
      <c r="A29" s="98"/>
      <c r="B29" s="100"/>
      <c r="C29" s="32" t="s">
        <v>18</v>
      </c>
      <c r="D29" s="15" t="str">
        <f>IF('Together - Scores'!E8="","blank",VLOOKUP('Together - Scores'!E8,Lookups!$B$2:$D$8,2,0))</f>
        <v>blank</v>
      </c>
      <c r="E29" s="15" t="str">
        <f>IF('Together - Scores'!F8="","blank",VLOOKUP('Together - Scores'!F8,Lookups!$B$2:$D$8,2,0))</f>
        <v>blank</v>
      </c>
    </row>
    <row r="30" spans="1:80" x14ac:dyDescent="0.25">
      <c r="A30" s="98"/>
      <c r="B30" s="100"/>
      <c r="C30" s="32" t="s">
        <v>19</v>
      </c>
      <c r="D30" s="15" t="str">
        <f>IF('Together - Scores'!E9="","blank",VLOOKUP('Together - Scores'!E9,Lookups!$B$2:$D$8,2,0))</f>
        <v>blank</v>
      </c>
      <c r="E30" s="15" t="str">
        <f>IF('Together - Scores'!F9="","blank",VLOOKUP('Together - Scores'!F9,Lookups!$B$2:$D$8,2,0))</f>
        <v>blank</v>
      </c>
    </row>
    <row r="31" spans="1:80" x14ac:dyDescent="0.25">
      <c r="A31" s="98"/>
      <c r="B31" s="100"/>
      <c r="C31" s="32" t="s">
        <v>20</v>
      </c>
      <c r="D31" s="15" t="str">
        <f>IF('Together - Scores'!E10="","blank",VLOOKUP('Together - Scores'!E10,Lookups!$B$2:$D$8,3,0))</f>
        <v>blank</v>
      </c>
      <c r="E31" s="15" t="str">
        <f>IF('Together - Scores'!F10="","blank",VLOOKUP('Together - Scores'!F10,Lookups!$B$2:$D$8,3,0))</f>
        <v>blank</v>
      </c>
    </row>
    <row r="32" spans="1:80" x14ac:dyDescent="0.25">
      <c r="A32" s="98"/>
      <c r="B32" s="100"/>
      <c r="C32" s="32" t="s">
        <v>21</v>
      </c>
      <c r="D32" s="15" t="str">
        <f>IF('Together - Scores'!E11="","blank",VLOOKUP('Together - Scores'!E11,Lookups!$B$2:$D$8,3,0))</f>
        <v>blank</v>
      </c>
      <c r="E32" s="15" t="str">
        <f>IF('Together - Scores'!F11="","blank",VLOOKUP('Together - Scores'!F11,Lookups!$B$2:$D$8,3,0))</f>
        <v>blank</v>
      </c>
    </row>
    <row r="33" spans="1:5" x14ac:dyDescent="0.25">
      <c r="A33" s="98"/>
      <c r="B33" s="100"/>
      <c r="C33" s="32" t="s">
        <v>22</v>
      </c>
      <c r="D33" s="15" t="str">
        <f>IF('Together - Scores'!E12="","blank",VLOOKUP('Together - Scores'!E12,Lookups!$B$2:$D$8,3,0))</f>
        <v>blank</v>
      </c>
      <c r="E33" s="15" t="str">
        <f>IF('Together - Scores'!F12="","blank",VLOOKUP('Together - Scores'!F12,Lookups!$B$2:$D$8,3,0))</f>
        <v>blank</v>
      </c>
    </row>
    <row r="34" spans="1:5" ht="15.75" thickBot="1" x14ac:dyDescent="0.3">
      <c r="A34" s="98"/>
      <c r="B34" s="101"/>
      <c r="C34" s="49" t="s">
        <v>23</v>
      </c>
      <c r="D34" s="15" t="str">
        <f>IF('Together - Scores'!E13="","blank",VLOOKUP('Together - Scores'!E13,Lookups!$B$2:$D$8,3,0))</f>
        <v>blank</v>
      </c>
      <c r="E34" s="15" t="str">
        <f>IF('Together - Scores'!F13="","blank",VLOOKUP('Together - Scores'!F13,Lookups!$B$2:$D$8,3,0))</f>
        <v>blank</v>
      </c>
    </row>
    <row r="35" spans="1:5" ht="15" customHeight="1" thickTop="1" x14ac:dyDescent="0.25">
      <c r="A35" s="98"/>
      <c r="B35" s="56" t="s">
        <v>4</v>
      </c>
      <c r="C35" s="45" t="s">
        <v>24</v>
      </c>
      <c r="D35" s="16" t="str">
        <f>IF('Together - Scores'!E14="","blank",VLOOKUP('Together - Scores'!E14,Lookups!$B$17:$D$21,3,0))</f>
        <v>blank</v>
      </c>
      <c r="E35" s="16" t="str">
        <f>IF('Together - Scores'!F14="","blank",VLOOKUP('Together - Scores'!F14,Lookups!$B$17:$D$21,3,0))</f>
        <v>blank</v>
      </c>
    </row>
    <row r="36" spans="1:5" x14ac:dyDescent="0.25">
      <c r="A36" s="98"/>
      <c r="B36" s="102" t="s">
        <v>80</v>
      </c>
      <c r="C36" s="32" t="s">
        <v>25</v>
      </c>
      <c r="D36" s="16" t="str">
        <f>IF('Together - Scores'!E15="","blank",VLOOKUP('Together - Scores'!E15,Lookups!$B$17:$D$21,3,0))</f>
        <v>blank</v>
      </c>
      <c r="E36" s="16" t="str">
        <f>IF('Together - Scores'!F15="","blank",VLOOKUP('Together - Scores'!F15,Lookups!$B$17:$D$21,3,0))</f>
        <v>blank</v>
      </c>
    </row>
    <row r="37" spans="1:5" x14ac:dyDescent="0.25">
      <c r="A37" s="98"/>
      <c r="B37" s="102"/>
      <c r="C37" s="32" t="s">
        <v>26</v>
      </c>
      <c r="D37" s="16" t="str">
        <f>IF('Together - Scores'!E16="","blank",VLOOKUP('Together - Scores'!E16,Lookups!$B$17:$D$21,3,0))</f>
        <v>blank</v>
      </c>
      <c r="E37" s="16" t="str">
        <f>IF('Together - Scores'!F16="","blank",VLOOKUP('Together - Scores'!F16,Lookups!$B$17:$D$21,3,0))</f>
        <v>blank</v>
      </c>
    </row>
    <row r="38" spans="1:5" x14ac:dyDescent="0.25">
      <c r="A38" s="98"/>
      <c r="B38" s="102"/>
      <c r="C38" s="32" t="s">
        <v>27</v>
      </c>
      <c r="D38" s="16" t="str">
        <f>IF('Together - Scores'!E17="","blank",VLOOKUP('Together - Scores'!E17,Lookups!$B$17:$D$21,3,0))</f>
        <v>blank</v>
      </c>
      <c r="E38" s="16" t="str">
        <f>IF('Together - Scores'!F17="","blank",VLOOKUP('Together - Scores'!F17,Lookups!$B$17:$D$21,3,0))</f>
        <v>blank</v>
      </c>
    </row>
    <row r="39" spans="1:5" x14ac:dyDescent="0.25">
      <c r="A39" s="98"/>
      <c r="B39" s="102"/>
      <c r="C39" s="32" t="s">
        <v>28</v>
      </c>
      <c r="D39" s="16" t="str">
        <f>IF('Together - Scores'!E18="","blank",VLOOKUP('Together - Scores'!E18,Lookups!$B$17:$D$21,3,0))</f>
        <v>blank</v>
      </c>
      <c r="E39" s="16" t="str">
        <f>IF('Together - Scores'!F18="","blank",VLOOKUP('Together - Scores'!F18,Lookups!$B$17:$D$21,3,0))</f>
        <v>blank</v>
      </c>
    </row>
    <row r="40" spans="1:5" x14ac:dyDescent="0.25">
      <c r="A40" s="98"/>
      <c r="B40" s="102"/>
      <c r="C40" s="32" t="s">
        <v>29</v>
      </c>
      <c r="D40" s="16" t="str">
        <f>IF('Together - Scores'!E19="","blank",VLOOKUP('Together - Scores'!E19,Lookups!$B$17:$D$21,3,0))</f>
        <v>blank</v>
      </c>
      <c r="E40" s="16" t="str">
        <f>IF('Together - Scores'!F19="","blank",VLOOKUP('Together - Scores'!F19,Lookups!$B$17:$D$21,3,0))</f>
        <v>blank</v>
      </c>
    </row>
    <row r="41" spans="1:5" x14ac:dyDescent="0.25">
      <c r="A41" s="98"/>
      <c r="B41" s="102"/>
      <c r="C41" s="32" t="s">
        <v>30</v>
      </c>
      <c r="D41" s="16" t="str">
        <f>IF('Together - Scores'!E20="","blank",VLOOKUP('Together - Scores'!E20,Lookups!$B$17:$D$21,3,0))</f>
        <v>blank</v>
      </c>
      <c r="E41" s="16" t="str">
        <f>IF('Together - Scores'!F20="","blank",VLOOKUP('Together - Scores'!F20,Lookups!$B$17:$D$21,3,0))</f>
        <v>blank</v>
      </c>
    </row>
    <row r="42" spans="1:5" ht="15.75" thickBot="1" x14ac:dyDescent="0.3">
      <c r="A42" s="98"/>
      <c r="B42" s="102"/>
      <c r="C42" s="49" t="s">
        <v>31</v>
      </c>
      <c r="D42" s="16" t="str">
        <f>IF('Together - Scores'!E21="","blank",VLOOKUP('Together - Scores'!E21,Lookups!$B$17:$D$21,2,0))</f>
        <v>blank</v>
      </c>
      <c r="E42" s="16" t="str">
        <f>IF('Together - Scores'!F21="","blank",VLOOKUP('Together - Scores'!F21,Lookups!$B$17:$D$21,2,0))</f>
        <v>blank</v>
      </c>
    </row>
    <row r="43" spans="1:5" ht="15.75" thickTop="1" x14ac:dyDescent="0.25">
      <c r="A43" s="98"/>
      <c r="B43" s="102"/>
      <c r="C43" s="50" t="s">
        <v>32</v>
      </c>
      <c r="D43" s="16" t="str">
        <f>IF('Together - Scores'!E22="","blank",VLOOKUP('Together - Scores'!E22,Lookups!$B$23:$D$26,3,0))</f>
        <v>blank</v>
      </c>
      <c r="E43" s="16" t="str">
        <f>IF('Together - Scores'!F22="","blank",VLOOKUP('Together - Scores'!F22,Lookups!$B$23:$D$26,3,0))</f>
        <v>blank</v>
      </c>
    </row>
    <row r="44" spans="1:5" x14ac:dyDescent="0.25">
      <c r="A44" s="98"/>
      <c r="B44" s="102"/>
      <c r="C44" s="33" t="s">
        <v>33</v>
      </c>
      <c r="D44" s="16" t="str">
        <f>IF('Together - Scores'!E23="","blank",VLOOKUP('Together - Scores'!E23,Lookups!$B$23:$D$26,3,0))</f>
        <v>blank</v>
      </c>
      <c r="E44" s="16" t="str">
        <f>IF('Together - Scores'!F23="","blank",VLOOKUP('Together - Scores'!F23,Lookups!$B$23:$D$26,3,0))</f>
        <v>blank</v>
      </c>
    </row>
    <row r="45" spans="1:5" x14ac:dyDescent="0.25">
      <c r="A45" s="98"/>
      <c r="B45" s="102"/>
      <c r="C45" s="33" t="s">
        <v>34</v>
      </c>
      <c r="D45" s="16" t="str">
        <f>IF('Together - Scores'!E24="","blank",VLOOKUP('Together - Scores'!E24,Lookups!$B$23:$D$26,3,0))</f>
        <v>blank</v>
      </c>
      <c r="E45" s="16" t="str">
        <f>IF('Together - Scores'!F24="","blank",VLOOKUP('Together - Scores'!F24,Lookups!$B$23:$D$26,3,0))</f>
        <v>blank</v>
      </c>
    </row>
    <row r="46" spans="1:5" x14ac:dyDescent="0.25">
      <c r="A46" s="98"/>
      <c r="B46" s="102"/>
      <c r="C46" s="33" t="s">
        <v>35</v>
      </c>
      <c r="D46" s="16" t="str">
        <f>IF('Together - Scores'!E25="","blank",VLOOKUP('Together - Scores'!E25,Lookups!$B$23:$D$26,3,0))</f>
        <v>blank</v>
      </c>
      <c r="E46" s="16" t="str">
        <f>IF('Together - Scores'!F25="","blank",VLOOKUP('Together - Scores'!F25,Lookups!$B$23:$D$26,3,0))</f>
        <v>blank</v>
      </c>
    </row>
    <row r="47" spans="1:5" x14ac:dyDescent="0.25">
      <c r="A47" s="98"/>
      <c r="B47" s="102"/>
      <c r="C47" s="33" t="s">
        <v>36</v>
      </c>
      <c r="D47" s="16" t="str">
        <f>IF('Together - Scores'!E26="","blank",VLOOKUP('Together - Scores'!E26,Lookups!$B$23:$D$26,3,0))</f>
        <v>blank</v>
      </c>
      <c r="E47" s="16" t="str">
        <f>IF('Together - Scores'!F26="","blank",VLOOKUP('Together - Scores'!F26,Lookups!$B$23:$D$26,3,0))</f>
        <v>blank</v>
      </c>
    </row>
    <row r="48" spans="1:5" x14ac:dyDescent="0.25">
      <c r="A48" s="98"/>
      <c r="B48" s="102"/>
      <c r="C48" s="33" t="s">
        <v>37</v>
      </c>
      <c r="D48" s="16" t="str">
        <f>IF('Together - Scores'!E27="","blank",VLOOKUP('Together - Scores'!E27,Lookups!$B$23:$D$26,3,0))</f>
        <v>blank</v>
      </c>
      <c r="E48" s="16" t="str">
        <f>IF('Together - Scores'!F27="","blank",VLOOKUP('Together - Scores'!F27,Lookups!$B$23:$D$26,3,0))</f>
        <v>blank</v>
      </c>
    </row>
    <row r="49" spans="1:82" x14ac:dyDescent="0.25">
      <c r="A49" s="98"/>
      <c r="B49" s="102"/>
      <c r="C49" s="33" t="s">
        <v>38</v>
      </c>
      <c r="D49" s="16" t="str">
        <f>IF('Together - Scores'!E28="","blank",VLOOKUP('Together - Scores'!E28,Lookups!$B$23:$D$26,3,0))</f>
        <v>blank</v>
      </c>
      <c r="E49" s="16" t="str">
        <f>IF('Together - Scores'!F28="","blank",VLOOKUP('Together - Scores'!F28,Lookups!$B$23:$D$26,3,0))</f>
        <v>blank</v>
      </c>
    </row>
    <row r="50" spans="1:82" x14ac:dyDescent="0.25">
      <c r="A50" s="98"/>
      <c r="B50" s="102"/>
      <c r="C50" s="33" t="s">
        <v>39</v>
      </c>
      <c r="D50" s="16" t="str">
        <f>IF('Together - Scores'!E29="","blank",VLOOKUP('Together - Scores'!E29,Lookups!$B$23:$D$26,3,0))</f>
        <v>blank</v>
      </c>
      <c r="E50" s="16" t="str">
        <f>IF('Together - Scores'!F29="","blank",VLOOKUP('Together - Scores'!F29,Lookups!$B$23:$D$26,3,0))</f>
        <v>blank</v>
      </c>
    </row>
    <row r="51" spans="1:82" x14ac:dyDescent="0.25">
      <c r="A51" s="98"/>
      <c r="B51" s="102"/>
      <c r="C51" s="33" t="s">
        <v>40</v>
      </c>
      <c r="D51" s="16" t="str">
        <f>IF('Together - Scores'!E30="","blank",VLOOKUP('Together - Scores'!E30,Lookups!$B$23:$D$26,3,0))</f>
        <v>blank</v>
      </c>
      <c r="E51" s="16" t="str">
        <f>IF('Together - Scores'!F30="","blank",VLOOKUP('Together - Scores'!F30,Lookups!$B$23:$D$26,3,0))</f>
        <v>blank</v>
      </c>
    </row>
    <row r="52" spans="1:82" x14ac:dyDescent="0.25">
      <c r="A52" s="98"/>
      <c r="B52" s="102"/>
      <c r="C52" s="33" t="s">
        <v>41</v>
      </c>
      <c r="D52" s="16" t="str">
        <f>IF('Together - Scores'!E31="","blank",VLOOKUP('Together - Scores'!E31,Lookups!$B$23:$D$26,3,0))</f>
        <v>blank</v>
      </c>
      <c r="E52" s="16" t="str">
        <f>IF('Together - Scores'!F31="","blank",VLOOKUP('Together - Scores'!F31,Lookups!$B$23:$D$26,3,0))</f>
        <v>blank</v>
      </c>
    </row>
    <row r="53" spans="1:82" ht="15.75" thickBot="1" x14ac:dyDescent="0.3">
      <c r="A53" s="98"/>
      <c r="B53" s="103"/>
      <c r="C53" s="51" t="s">
        <v>42</v>
      </c>
      <c r="D53" s="16" t="str">
        <f>IF('Together - Scores'!E32="","blank",VLOOKUP('Together - Scores'!E32,Lookups!$B$23:$D$26,3,0))</f>
        <v>blank</v>
      </c>
      <c r="E53" s="16" t="str">
        <f>IF('Together - Scores'!F32="","blank",VLOOKUP('Together - Scores'!F32,Lookups!$B$23:$D$26,3,0))</f>
        <v>blank</v>
      </c>
    </row>
    <row r="54" spans="1:82" ht="15" customHeight="1" thickTop="1" x14ac:dyDescent="0.25">
      <c r="A54" s="98"/>
      <c r="B54" s="53" t="s">
        <v>5</v>
      </c>
      <c r="C54" s="45" t="s">
        <v>43</v>
      </c>
      <c r="D54" s="16" t="str">
        <f>IF('Together - Scores'!E33="","blank",VLOOKUP('Together - Scores'!E33,Lookups!$B$17:$D$21,2,0))</f>
        <v>blank</v>
      </c>
      <c r="E54" s="16" t="str">
        <f>IF('Together - Scores'!F33="","blank",VLOOKUP('Together - Scores'!F33,Lookups!$B$17:$D$21,2,0))</f>
        <v>blank</v>
      </c>
      <c r="CC54" s="10"/>
      <c r="CD54" s="10"/>
    </row>
    <row r="55" spans="1:82" x14ac:dyDescent="0.25">
      <c r="A55" s="98"/>
      <c r="B55" s="104" t="s">
        <v>81</v>
      </c>
      <c r="C55" s="32" t="s">
        <v>44</v>
      </c>
      <c r="D55" s="16" t="str">
        <f>IF('Together - Scores'!E34="","blank",VLOOKUP('Together - Scores'!E34,Lookups!$B$17:$D$21,2,0))</f>
        <v>blank</v>
      </c>
      <c r="E55" s="16" t="str">
        <f>IF('Together - Scores'!F34="","blank",VLOOKUP('Together - Scores'!F34,Lookups!$B$17:$D$21,2,0))</f>
        <v>blank</v>
      </c>
    </row>
    <row r="56" spans="1:82" x14ac:dyDescent="0.25">
      <c r="A56" s="98"/>
      <c r="B56" s="104"/>
      <c r="C56" s="32" t="s">
        <v>45</v>
      </c>
      <c r="D56" s="16" t="str">
        <f>IF('Together - Scores'!E35="","blank",VLOOKUP('Together - Scores'!E35,Lookups!$B$17:$D$21,2,0))</f>
        <v>blank</v>
      </c>
      <c r="E56" s="16" t="str">
        <f>IF('Together - Scores'!F35="","blank",VLOOKUP('Together - Scores'!F35,Lookups!$B$17:$D$21,2,0))</f>
        <v>blank</v>
      </c>
    </row>
    <row r="57" spans="1:82" x14ac:dyDescent="0.25">
      <c r="A57" s="98"/>
      <c r="B57" s="104"/>
      <c r="C57" s="32" t="s">
        <v>46</v>
      </c>
      <c r="D57" s="16" t="str">
        <f>IF('Together - Scores'!E36="","blank",VLOOKUP('Together - Scores'!E36,Lookups!$B$17:$D$21,2,0))</f>
        <v>blank</v>
      </c>
      <c r="E57" s="16" t="str">
        <f>IF('Together - Scores'!F36="","blank",VLOOKUP('Together - Scores'!F36,Lookups!$B$17:$D$21,2,0))</f>
        <v>blank</v>
      </c>
    </row>
    <row r="58" spans="1:82" ht="15.75" thickBot="1" x14ac:dyDescent="0.3">
      <c r="A58" s="98"/>
      <c r="B58" s="104"/>
      <c r="C58" s="49" t="s">
        <v>47</v>
      </c>
      <c r="D58" s="16" t="str">
        <f>IF('Together - Scores'!E37="","blank",VLOOKUP('Together - Scores'!E37,Lookups!$B$17:$D$21,2,0))</f>
        <v>blank</v>
      </c>
      <c r="E58" s="16" t="str">
        <f>IF('Together - Scores'!F37="","blank",VLOOKUP('Together - Scores'!F37,Lookups!$B$17:$D$21,2,0))</f>
        <v>blank</v>
      </c>
    </row>
    <row r="59" spans="1:82" ht="15.75" thickTop="1" x14ac:dyDescent="0.25">
      <c r="A59" s="98"/>
      <c r="B59" s="104"/>
      <c r="C59" s="45" t="s">
        <v>48</v>
      </c>
      <c r="D59" s="16" t="str">
        <f>IF('Together - Scores'!E38="","blank",VLOOKUP('Together - Scores'!E38,Lookups!$B$17:$D$21,2,0))</f>
        <v>blank</v>
      </c>
      <c r="E59" s="16" t="str">
        <f>IF('Together - Scores'!F38="","blank",VLOOKUP('Together - Scores'!F38,Lookups!$B$17:$D$21,2,0))</f>
        <v>blank</v>
      </c>
    </row>
    <row r="60" spans="1:82" x14ac:dyDescent="0.25">
      <c r="A60" s="98"/>
      <c r="B60" s="104"/>
      <c r="C60" s="32" t="s">
        <v>49</v>
      </c>
      <c r="D60" s="16" t="str">
        <f>IF('Together - Scores'!E39="","blank",VLOOKUP('Together - Scores'!E39,Lookups!$B$17:$D$21,2,0))</f>
        <v>blank</v>
      </c>
      <c r="E60" s="16" t="str">
        <f>IF('Together - Scores'!F39="","blank",VLOOKUP('Together - Scores'!F39,Lookups!$B$17:$D$21,2,0))</f>
        <v>blank</v>
      </c>
    </row>
    <row r="61" spans="1:82" ht="15.75" thickBot="1" x14ac:dyDescent="0.3">
      <c r="A61" s="98"/>
      <c r="B61" s="104"/>
      <c r="C61" s="49" t="s">
        <v>50</v>
      </c>
      <c r="D61" s="16" t="str">
        <f>IF('Together - Scores'!E40="","blank",VLOOKUP('Together - Scores'!E40,Lookups!$B$17:$D$21,2,0))</f>
        <v>blank</v>
      </c>
      <c r="E61" s="16" t="str">
        <f>IF('Together - Scores'!F40="","blank",VLOOKUP('Together - Scores'!F40,Lookups!$B$17:$D$21,2,0))</f>
        <v>blank</v>
      </c>
    </row>
    <row r="62" spans="1:82" ht="15.75" thickTop="1" x14ac:dyDescent="0.25">
      <c r="A62" s="98"/>
      <c r="B62" s="104"/>
      <c r="C62" s="45" t="s">
        <v>51</v>
      </c>
      <c r="D62" s="16" t="str">
        <f>IF('Together - Scores'!E41="","blank",VLOOKUP('Together - Scores'!E41,Lookups!$B$23:$D$26,3,0))</f>
        <v>blank</v>
      </c>
      <c r="E62" s="16" t="str">
        <f>IF('Together - Scores'!F41="","blank",VLOOKUP('Together - Scores'!F41,Lookups!$B$23:$D$26,3,0))</f>
        <v>blank</v>
      </c>
    </row>
    <row r="63" spans="1:82" x14ac:dyDescent="0.25">
      <c r="A63" s="98"/>
      <c r="B63" s="104"/>
      <c r="C63" s="32" t="s">
        <v>52</v>
      </c>
      <c r="D63" s="16" t="str">
        <f>IF('Together - Scores'!E42="","blank",VLOOKUP('Together - Scores'!E42,Lookups!$B$23:$D$26,3,0))</f>
        <v>blank</v>
      </c>
      <c r="E63" s="16" t="str">
        <f>IF('Together - Scores'!F42="","blank",VLOOKUP('Together - Scores'!F42,Lookups!$B$23:$D$26,3,0))</f>
        <v>blank</v>
      </c>
    </row>
    <row r="64" spans="1:82" ht="15.75" thickBot="1" x14ac:dyDescent="0.3">
      <c r="A64" s="98"/>
      <c r="B64" s="105"/>
      <c r="C64" s="49" t="s">
        <v>53</v>
      </c>
      <c r="D64" s="16" t="str">
        <f>IF('Together - Scores'!E43="","blank",VLOOKUP('Together - Scores'!E43,Lookups!$B$23:$D$26,3,0))</f>
        <v>blank</v>
      </c>
      <c r="E64" s="16" t="str">
        <f>IF('Together - Scores'!F43="","blank",VLOOKUP('Together - Scores'!F43,Lookups!$B$23:$D$26,3,0))</f>
        <v>blank</v>
      </c>
    </row>
    <row r="65" spans="1:5" ht="16.5" thickTop="1" thickBot="1" x14ac:dyDescent="0.3">
      <c r="A65" s="99"/>
      <c r="B65" s="57" t="s">
        <v>1</v>
      </c>
      <c r="C65" s="52" t="s">
        <v>54</v>
      </c>
      <c r="D65" s="14" t="str">
        <f>IF('Together - Scores'!E44="","blank",'Together - Scores'!E44)</f>
        <v>blank</v>
      </c>
      <c r="E65" s="14" t="str">
        <f>IF('Together - Scores'!F44="","blank",'Together - Scores'!F44)</f>
        <v>blank</v>
      </c>
    </row>
    <row r="66" spans="1:5" ht="16.5" customHeight="1" thickTop="1" thickBot="1" x14ac:dyDescent="0.3">
      <c r="A66" s="89" t="s">
        <v>76</v>
      </c>
      <c r="B66" s="61" t="s">
        <v>2</v>
      </c>
      <c r="C66" s="62" t="s">
        <v>14</v>
      </c>
      <c r="D66" s="14" t="str">
        <f>IF('Together - Scores'!E46="","blank",'Together - Scores'!E46)</f>
        <v>blank</v>
      </c>
      <c r="E66" s="14" t="str">
        <f>IF('Together - Scores'!F46="","blank",'Together - Scores'!F46)</f>
        <v>blank</v>
      </c>
    </row>
    <row r="67" spans="1:5" ht="15" customHeight="1" thickTop="1" x14ac:dyDescent="0.25">
      <c r="A67" s="89"/>
      <c r="B67" s="59" t="s">
        <v>3</v>
      </c>
      <c r="C67" s="60" t="s">
        <v>15</v>
      </c>
      <c r="D67" s="15" t="str">
        <f>IF('Together - Scores'!E47="","blank",VLOOKUP('Together - Scores'!E47,Lookups!$B$2:$D$8,2,0))</f>
        <v>blank</v>
      </c>
      <c r="E67" s="15" t="str">
        <f>IF('Together - Scores'!F47="","blank",VLOOKUP('Together - Scores'!F47,Lookups!$B$2:$D$8,2,0))</f>
        <v>blank</v>
      </c>
    </row>
    <row r="68" spans="1:5" x14ac:dyDescent="0.25">
      <c r="A68" s="89"/>
      <c r="B68" s="106" t="s">
        <v>79</v>
      </c>
      <c r="C68" s="36" t="s">
        <v>16</v>
      </c>
      <c r="D68" s="15" t="str">
        <f>IF('Together - Scores'!E48="","blank",VLOOKUP('Together - Scores'!E48,Lookups!$B$2:$D$8,2,0))</f>
        <v>blank</v>
      </c>
      <c r="E68" s="15" t="str">
        <f>IF('Together - Scores'!F48="","blank",VLOOKUP('Together - Scores'!F48,Lookups!$B$2:$D$8,2,0))</f>
        <v>blank</v>
      </c>
    </row>
    <row r="69" spans="1:5" x14ac:dyDescent="0.25">
      <c r="A69" s="89"/>
      <c r="B69" s="106"/>
      <c r="C69" s="36" t="s">
        <v>17</v>
      </c>
      <c r="D69" s="15" t="str">
        <f>IF('Together - Scores'!E49="","blank",VLOOKUP('Together - Scores'!E49,Lookups!$B$2:$D$8,2,0))</f>
        <v>blank</v>
      </c>
      <c r="E69" s="15" t="str">
        <f>IF('Together - Scores'!F49="","blank",VLOOKUP('Together - Scores'!F49,Lookups!$B$2:$D$8,2,0))</f>
        <v>blank</v>
      </c>
    </row>
    <row r="70" spans="1:5" x14ac:dyDescent="0.25">
      <c r="A70" s="89"/>
      <c r="B70" s="106"/>
      <c r="C70" s="36" t="s">
        <v>18</v>
      </c>
      <c r="D70" s="15" t="str">
        <f>IF('Together - Scores'!E50="","blank",VLOOKUP('Together - Scores'!E50,Lookups!$B$2:$D$8,2,0))</f>
        <v>blank</v>
      </c>
      <c r="E70" s="15" t="str">
        <f>IF('Together - Scores'!F50="","blank",VLOOKUP('Together - Scores'!F50,Lookups!$B$2:$D$8,2,0))</f>
        <v>blank</v>
      </c>
    </row>
    <row r="71" spans="1:5" x14ac:dyDescent="0.25">
      <c r="A71" s="89"/>
      <c r="B71" s="106"/>
      <c r="C71" s="36" t="s">
        <v>19</v>
      </c>
      <c r="D71" s="15" t="str">
        <f>IF('Together - Scores'!E51="","blank",VLOOKUP('Together - Scores'!E51,Lookups!$B$2:$D$8,2,0))</f>
        <v>blank</v>
      </c>
      <c r="E71" s="15" t="str">
        <f>IF('Together - Scores'!F51="","blank",VLOOKUP('Together - Scores'!F51,Lookups!$B$2:$D$8,2,0))</f>
        <v>blank</v>
      </c>
    </row>
    <row r="72" spans="1:5" x14ac:dyDescent="0.25">
      <c r="A72" s="89"/>
      <c r="B72" s="106"/>
      <c r="C72" s="36" t="s">
        <v>20</v>
      </c>
      <c r="D72" s="15" t="str">
        <f>IF('Together - Scores'!E52="","blank",VLOOKUP('Together - Scores'!E52,Lookups!$B$2:$D$8,3,0))</f>
        <v>blank</v>
      </c>
      <c r="E72" s="15" t="str">
        <f>IF('Together - Scores'!F52="","blank",VLOOKUP('Together - Scores'!F52,Lookups!$B$2:$D$8,3,0))</f>
        <v>blank</v>
      </c>
    </row>
    <row r="73" spans="1:5" x14ac:dyDescent="0.25">
      <c r="A73" s="89"/>
      <c r="B73" s="106"/>
      <c r="C73" s="36" t="s">
        <v>21</v>
      </c>
      <c r="D73" s="15" t="str">
        <f>IF('Together - Scores'!E53="","blank",VLOOKUP('Together - Scores'!E53,Lookups!$B$2:$D$8,3,0))</f>
        <v>blank</v>
      </c>
      <c r="E73" s="15" t="str">
        <f>IF('Together - Scores'!F53="","blank",VLOOKUP('Together - Scores'!F53,Lookups!$B$2:$D$8,3,0))</f>
        <v>blank</v>
      </c>
    </row>
    <row r="74" spans="1:5" x14ac:dyDescent="0.25">
      <c r="A74" s="89"/>
      <c r="B74" s="106"/>
      <c r="C74" s="36" t="s">
        <v>22</v>
      </c>
      <c r="D74" s="15" t="str">
        <f>IF('Together - Scores'!E54="","blank",VLOOKUP('Together - Scores'!E54,Lookups!$B$2:$D$8,3,0))</f>
        <v>blank</v>
      </c>
      <c r="E74" s="15" t="str">
        <f>IF('Together - Scores'!F54="","blank",VLOOKUP('Together - Scores'!F54,Lookups!$B$2:$D$8,3,0))</f>
        <v>blank</v>
      </c>
    </row>
    <row r="75" spans="1:5" ht="15.75" thickBot="1" x14ac:dyDescent="0.3">
      <c r="A75" s="89"/>
      <c r="B75" s="107"/>
      <c r="C75" s="64" t="s">
        <v>23</v>
      </c>
      <c r="D75" s="15" t="str">
        <f>IF('Together - Scores'!E55="","blank",VLOOKUP('Together - Scores'!E55,Lookups!$B$2:$D$8,3,0))</f>
        <v>blank</v>
      </c>
      <c r="E75" s="15" t="str">
        <f>IF('Together - Scores'!F55="","blank",VLOOKUP('Together - Scores'!F55,Lookups!$B$2:$D$8,3,0))</f>
        <v>blank</v>
      </c>
    </row>
    <row r="76" spans="1:5" ht="15" customHeight="1" thickTop="1" x14ac:dyDescent="0.25">
      <c r="A76" s="89"/>
      <c r="B76" s="63" t="s">
        <v>4</v>
      </c>
      <c r="C76" s="60" t="s">
        <v>24</v>
      </c>
      <c r="D76" s="16" t="str">
        <f>IF('Together - Scores'!E56="","blank",VLOOKUP('Together - Scores'!E56,Lookups!$B$17:$D$21,3,0))</f>
        <v>blank</v>
      </c>
      <c r="E76" s="16" t="str">
        <f>IF('Together - Scores'!F56="","blank",VLOOKUP('Together - Scores'!F56,Lookups!$B$17:$D$21,3,0))</f>
        <v>blank</v>
      </c>
    </row>
    <row r="77" spans="1:5" x14ac:dyDescent="0.25">
      <c r="A77" s="89"/>
      <c r="B77" s="108" t="s">
        <v>80</v>
      </c>
      <c r="C77" s="36" t="s">
        <v>25</v>
      </c>
      <c r="D77" s="16" t="str">
        <f>IF('Together - Scores'!E57="","blank",VLOOKUP('Together - Scores'!E57,Lookups!$B$17:$D$21,3,0))</f>
        <v>blank</v>
      </c>
      <c r="E77" s="16" t="str">
        <f>IF('Together - Scores'!F57="","blank",VLOOKUP('Together - Scores'!F57,Lookups!$B$17:$D$21,3,0))</f>
        <v>blank</v>
      </c>
    </row>
    <row r="78" spans="1:5" x14ac:dyDescent="0.25">
      <c r="A78" s="89"/>
      <c r="B78" s="108"/>
      <c r="C78" s="36" t="s">
        <v>26</v>
      </c>
      <c r="D78" s="16" t="str">
        <f>IF('Together - Scores'!E58="","blank",VLOOKUP('Together - Scores'!E58,Lookups!$B$17:$D$21,3,0))</f>
        <v>blank</v>
      </c>
      <c r="E78" s="16" t="str">
        <f>IF('Together - Scores'!F58="","blank",VLOOKUP('Together - Scores'!F58,Lookups!$B$17:$D$21,3,0))</f>
        <v>blank</v>
      </c>
    </row>
    <row r="79" spans="1:5" x14ac:dyDescent="0.25">
      <c r="A79" s="89"/>
      <c r="B79" s="108"/>
      <c r="C79" s="36" t="s">
        <v>27</v>
      </c>
      <c r="D79" s="16" t="str">
        <f>IF('Together - Scores'!E59="","blank",VLOOKUP('Together - Scores'!E59,Lookups!$B$17:$D$21,3,0))</f>
        <v>blank</v>
      </c>
      <c r="E79" s="16" t="str">
        <f>IF('Together - Scores'!F59="","blank",VLOOKUP('Together - Scores'!F59,Lookups!$B$17:$D$21,3,0))</f>
        <v>blank</v>
      </c>
    </row>
    <row r="80" spans="1:5" x14ac:dyDescent="0.25">
      <c r="A80" s="89"/>
      <c r="B80" s="108"/>
      <c r="C80" s="36" t="s">
        <v>28</v>
      </c>
      <c r="D80" s="16" t="str">
        <f>IF('Together - Scores'!E60="","blank",VLOOKUP('Together - Scores'!E60,Lookups!$B$17:$D$21,3,0))</f>
        <v>blank</v>
      </c>
      <c r="E80" s="16" t="str">
        <f>IF('Together - Scores'!F60="","blank",VLOOKUP('Together - Scores'!F60,Lookups!$B$17:$D$21,3,0))</f>
        <v>blank</v>
      </c>
    </row>
    <row r="81" spans="1:5" x14ac:dyDescent="0.25">
      <c r="A81" s="89"/>
      <c r="B81" s="108"/>
      <c r="C81" s="36" t="s">
        <v>29</v>
      </c>
      <c r="D81" s="16" t="str">
        <f>IF('Together - Scores'!E61="","blank",VLOOKUP('Together - Scores'!E61,Lookups!$B$17:$D$21,3,0))</f>
        <v>blank</v>
      </c>
      <c r="E81" s="16" t="str">
        <f>IF('Together - Scores'!F61="","blank",VLOOKUP('Together - Scores'!F61,Lookups!$B$17:$D$21,3,0))</f>
        <v>blank</v>
      </c>
    </row>
    <row r="82" spans="1:5" x14ac:dyDescent="0.25">
      <c r="A82" s="89"/>
      <c r="B82" s="108"/>
      <c r="C82" s="36" t="s">
        <v>30</v>
      </c>
      <c r="D82" s="16" t="str">
        <f>IF('Together - Scores'!E62="","blank",VLOOKUP('Together - Scores'!E62,Lookups!$B$17:$D$21,3,0))</f>
        <v>blank</v>
      </c>
      <c r="E82" s="16" t="str">
        <f>IF('Together - Scores'!F62="","blank",VLOOKUP('Together - Scores'!F62,Lookups!$B$17:$D$21,3,0))</f>
        <v>blank</v>
      </c>
    </row>
    <row r="83" spans="1:5" ht="15.75" thickBot="1" x14ac:dyDescent="0.3">
      <c r="A83" s="89"/>
      <c r="B83" s="108"/>
      <c r="C83" s="64" t="s">
        <v>31</v>
      </c>
      <c r="D83" s="16" t="str">
        <f>IF('Together - Scores'!E63="","blank",VLOOKUP('Together - Scores'!E63,Lookups!$B$17:$D$21,2,0))</f>
        <v>blank</v>
      </c>
      <c r="E83" s="16" t="str">
        <f>IF('Together - Scores'!F63="","blank",VLOOKUP('Together - Scores'!F63,Lookups!$B$17:$D$21,2,0))</f>
        <v>blank</v>
      </c>
    </row>
    <row r="84" spans="1:5" ht="15.75" thickTop="1" x14ac:dyDescent="0.25">
      <c r="A84" s="89"/>
      <c r="B84" s="108"/>
      <c r="C84" s="65" t="s">
        <v>32</v>
      </c>
      <c r="D84" s="16" t="str">
        <f>IF('Together - Scores'!E64="","blank",VLOOKUP('Together - Scores'!E64,Lookups!$B$23:$D$26,3,0))</f>
        <v>blank</v>
      </c>
      <c r="E84" s="16" t="str">
        <f>IF('Together - Scores'!F64="","blank",VLOOKUP('Together - Scores'!F64,Lookups!$B$23:$D$26,3,0))</f>
        <v>blank</v>
      </c>
    </row>
    <row r="85" spans="1:5" x14ac:dyDescent="0.25">
      <c r="A85" s="89"/>
      <c r="B85" s="108"/>
      <c r="C85" s="38" t="s">
        <v>33</v>
      </c>
      <c r="D85" s="16" t="str">
        <f>IF('Together - Scores'!E65="","blank",VLOOKUP('Together - Scores'!E65,Lookups!$B$23:$D$26,3,0))</f>
        <v>blank</v>
      </c>
      <c r="E85" s="16" t="str">
        <f>IF('Together - Scores'!F65="","blank",VLOOKUP('Together - Scores'!F65,Lookups!$B$23:$D$26,3,0))</f>
        <v>blank</v>
      </c>
    </row>
    <row r="86" spans="1:5" x14ac:dyDescent="0.25">
      <c r="A86" s="89"/>
      <c r="B86" s="108"/>
      <c r="C86" s="38" t="s">
        <v>34</v>
      </c>
      <c r="D86" s="16" t="str">
        <f>IF('Together - Scores'!E66="","blank",VLOOKUP('Together - Scores'!E66,Lookups!$B$23:$D$26,3,0))</f>
        <v>blank</v>
      </c>
      <c r="E86" s="16" t="str">
        <f>IF('Together - Scores'!F66="","blank",VLOOKUP('Together - Scores'!F66,Lookups!$B$23:$D$26,3,0))</f>
        <v>blank</v>
      </c>
    </row>
    <row r="87" spans="1:5" x14ac:dyDescent="0.25">
      <c r="A87" s="89"/>
      <c r="B87" s="108"/>
      <c r="C87" s="38" t="s">
        <v>35</v>
      </c>
      <c r="D87" s="16" t="str">
        <f>IF('Together - Scores'!E67="","blank",VLOOKUP('Together - Scores'!E67,Lookups!$B$23:$D$26,3,0))</f>
        <v>blank</v>
      </c>
      <c r="E87" s="16" t="str">
        <f>IF('Together - Scores'!F67="","blank",VLOOKUP('Together - Scores'!F67,Lookups!$B$23:$D$26,3,0))</f>
        <v>blank</v>
      </c>
    </row>
    <row r="88" spans="1:5" x14ac:dyDescent="0.25">
      <c r="A88" s="89"/>
      <c r="B88" s="108"/>
      <c r="C88" s="38" t="s">
        <v>36</v>
      </c>
      <c r="D88" s="16" t="str">
        <f>IF('Together - Scores'!E68="","blank",VLOOKUP('Together - Scores'!E68,Lookups!$B$23:$D$26,3,0))</f>
        <v>blank</v>
      </c>
      <c r="E88" s="16" t="str">
        <f>IF('Together - Scores'!F68="","blank",VLOOKUP('Together - Scores'!F68,Lookups!$B$23:$D$26,3,0))</f>
        <v>blank</v>
      </c>
    </row>
    <row r="89" spans="1:5" x14ac:dyDescent="0.25">
      <c r="A89" s="89"/>
      <c r="B89" s="108"/>
      <c r="C89" s="38" t="s">
        <v>37</v>
      </c>
      <c r="D89" s="16" t="str">
        <f>IF('Together - Scores'!E69="","blank",VLOOKUP('Together - Scores'!E69,Lookups!$B$23:$D$26,3,0))</f>
        <v>blank</v>
      </c>
      <c r="E89" s="16" t="str">
        <f>IF('Together - Scores'!F69="","blank",VLOOKUP('Together - Scores'!F69,Lookups!$B$23:$D$26,3,0))</f>
        <v>blank</v>
      </c>
    </row>
    <row r="90" spans="1:5" x14ac:dyDescent="0.25">
      <c r="A90" s="89"/>
      <c r="B90" s="108"/>
      <c r="C90" s="38" t="s">
        <v>38</v>
      </c>
      <c r="D90" s="16" t="str">
        <f>IF('Together - Scores'!E70="","blank",VLOOKUP('Together - Scores'!E70,Lookups!$B$23:$D$26,3,0))</f>
        <v>blank</v>
      </c>
      <c r="E90" s="16" t="str">
        <f>IF('Together - Scores'!F70="","blank",VLOOKUP('Together - Scores'!F70,Lookups!$B$23:$D$26,3,0))</f>
        <v>blank</v>
      </c>
    </row>
    <row r="91" spans="1:5" x14ac:dyDescent="0.25">
      <c r="A91" s="89"/>
      <c r="B91" s="108"/>
      <c r="C91" s="38" t="s">
        <v>39</v>
      </c>
      <c r="D91" s="16" t="str">
        <f>IF('Together - Scores'!E71="","blank",VLOOKUP('Together - Scores'!E71,Lookups!$B$23:$D$26,3,0))</f>
        <v>blank</v>
      </c>
      <c r="E91" s="16" t="str">
        <f>IF('Together - Scores'!F71="","blank",VLOOKUP('Together - Scores'!F71,Lookups!$B$23:$D$26,3,0))</f>
        <v>blank</v>
      </c>
    </row>
    <row r="92" spans="1:5" x14ac:dyDescent="0.25">
      <c r="A92" s="89"/>
      <c r="B92" s="108"/>
      <c r="C92" s="38" t="s">
        <v>40</v>
      </c>
      <c r="D92" s="16" t="str">
        <f>IF('Together - Scores'!E72="","blank",VLOOKUP('Together - Scores'!E72,Lookups!$B$23:$D$26,3,0))</f>
        <v>blank</v>
      </c>
      <c r="E92" s="16" t="str">
        <f>IF('Together - Scores'!F72="","blank",VLOOKUP('Together - Scores'!F72,Lookups!$B$23:$D$26,3,0))</f>
        <v>blank</v>
      </c>
    </row>
    <row r="93" spans="1:5" x14ac:dyDescent="0.25">
      <c r="A93" s="89"/>
      <c r="B93" s="108"/>
      <c r="C93" s="38" t="s">
        <v>41</v>
      </c>
      <c r="D93" s="16" t="str">
        <f>IF('Together - Scores'!E73="","blank",VLOOKUP('Together - Scores'!E73,Lookups!$B$23:$D$26,3,0))</f>
        <v>blank</v>
      </c>
      <c r="E93" s="16" t="str">
        <f>IF('Together - Scores'!F73="","blank",VLOOKUP('Together - Scores'!F73,Lookups!$B$23:$D$26,3,0))</f>
        <v>blank</v>
      </c>
    </row>
    <row r="94" spans="1:5" ht="15.75" thickBot="1" x14ac:dyDescent="0.3">
      <c r="A94" s="89"/>
      <c r="B94" s="109"/>
      <c r="C94" s="66" t="s">
        <v>42</v>
      </c>
      <c r="D94" s="16" t="str">
        <f>IF('Together - Scores'!E74="","blank",VLOOKUP('Together - Scores'!E74,Lookups!$B$23:$D$26,3,0))</f>
        <v>blank</v>
      </c>
      <c r="E94" s="16" t="str">
        <f>IF('Together - Scores'!F74="","blank",VLOOKUP('Together - Scores'!F74,Lookups!$B$23:$D$26,3,0))</f>
        <v>blank</v>
      </c>
    </row>
    <row r="95" spans="1:5" ht="15" customHeight="1" thickTop="1" x14ac:dyDescent="0.25">
      <c r="A95" s="89"/>
      <c r="B95" s="58" t="s">
        <v>5</v>
      </c>
      <c r="C95" s="60" t="s">
        <v>43</v>
      </c>
      <c r="D95" s="16" t="str">
        <f>IF('Together - Scores'!E75="","blank",VLOOKUP('Together - Scores'!E75,Lookups!$B$17:$D$21,2,0))</f>
        <v>blank</v>
      </c>
      <c r="E95" s="16" t="str">
        <f>IF('Together - Scores'!F75="","blank",VLOOKUP('Together - Scores'!F75,Lookups!$B$17:$D$21,2,0))</f>
        <v>blank</v>
      </c>
    </row>
    <row r="96" spans="1:5" x14ac:dyDescent="0.25">
      <c r="A96" s="89"/>
      <c r="B96" s="87" t="s">
        <v>81</v>
      </c>
      <c r="C96" s="36" t="s">
        <v>44</v>
      </c>
      <c r="D96" s="16" t="str">
        <f>IF('Together - Scores'!E76="","blank",VLOOKUP('Together - Scores'!E76,Lookups!$B$17:$D$21,2,0))</f>
        <v>blank</v>
      </c>
      <c r="E96" s="16" t="str">
        <f>IF('Together - Scores'!F76="","blank",VLOOKUP('Together - Scores'!F76,Lookups!$B$17:$D$21,2,0))</f>
        <v>blank</v>
      </c>
    </row>
    <row r="97" spans="1:5" x14ac:dyDescent="0.25">
      <c r="A97" s="89"/>
      <c r="B97" s="87"/>
      <c r="C97" s="36" t="s">
        <v>45</v>
      </c>
      <c r="D97" s="16" t="str">
        <f>IF('Together - Scores'!E77="","blank",VLOOKUP('Together - Scores'!E77,Lookups!$B$17:$D$21,2,0))</f>
        <v>blank</v>
      </c>
      <c r="E97" s="16" t="str">
        <f>IF('Together - Scores'!F77="","blank",VLOOKUP('Together - Scores'!F77,Lookups!$B$17:$D$21,2,0))</f>
        <v>blank</v>
      </c>
    </row>
    <row r="98" spans="1:5" x14ac:dyDescent="0.25">
      <c r="A98" s="89"/>
      <c r="B98" s="87"/>
      <c r="C98" s="36" t="s">
        <v>46</v>
      </c>
      <c r="D98" s="16" t="str">
        <f>IF('Together - Scores'!E78="","blank",VLOOKUP('Together - Scores'!E78,Lookups!$B$17:$D$21,2,0))</f>
        <v>blank</v>
      </c>
      <c r="E98" s="16" t="str">
        <f>IF('Together - Scores'!F78="","blank",VLOOKUP('Together - Scores'!F78,Lookups!$B$17:$D$21,2,0))</f>
        <v>blank</v>
      </c>
    </row>
    <row r="99" spans="1:5" ht="15.75" thickBot="1" x14ac:dyDescent="0.3">
      <c r="A99" s="89"/>
      <c r="B99" s="87"/>
      <c r="C99" s="37" t="s">
        <v>47</v>
      </c>
      <c r="D99" s="16" t="str">
        <f>IF('Together - Scores'!E79="","blank",VLOOKUP('Together - Scores'!E79,Lookups!$B$17:$D$21,2,0))</f>
        <v>blank</v>
      </c>
      <c r="E99" s="16" t="str">
        <f>IF('Together - Scores'!F79="","blank",VLOOKUP('Together - Scores'!F79,Lookups!$B$17:$D$21,2,0))</f>
        <v>blank</v>
      </c>
    </row>
    <row r="100" spans="1:5" x14ac:dyDescent="0.25">
      <c r="A100" s="89"/>
      <c r="B100" s="87"/>
      <c r="C100" s="35" t="s">
        <v>48</v>
      </c>
      <c r="D100" s="16" t="str">
        <f>IF('Together - Scores'!E80="","blank",VLOOKUP('Together - Scores'!E80,Lookups!$B$17:$D$21,2,0))</f>
        <v>blank</v>
      </c>
      <c r="E100" s="16" t="str">
        <f>IF('Together - Scores'!F80="","blank",VLOOKUP('Together - Scores'!F80,Lookups!$B$17:$D$21,2,0))</f>
        <v>blank</v>
      </c>
    </row>
    <row r="101" spans="1:5" x14ac:dyDescent="0.25">
      <c r="A101" s="89"/>
      <c r="B101" s="87"/>
      <c r="C101" s="36" t="s">
        <v>49</v>
      </c>
      <c r="D101" s="16" t="str">
        <f>IF('Together - Scores'!E81="","blank",VLOOKUP('Together - Scores'!E81,Lookups!$B$17:$D$21,2,0))</f>
        <v>blank</v>
      </c>
      <c r="E101" s="16" t="str">
        <f>IF('Together - Scores'!F81="","blank",VLOOKUP('Together - Scores'!F81,Lookups!$B$17:$D$21,2,0))</f>
        <v>blank</v>
      </c>
    </row>
    <row r="102" spans="1:5" ht="15.75" thickBot="1" x14ac:dyDescent="0.3">
      <c r="A102" s="89"/>
      <c r="B102" s="87"/>
      <c r="C102" s="37" t="s">
        <v>50</v>
      </c>
      <c r="D102" s="16" t="str">
        <f>IF('Together - Scores'!E82="","blank",VLOOKUP('Together - Scores'!E82,Lookups!$B$17:$D$21,2,0))</f>
        <v>blank</v>
      </c>
      <c r="E102" s="16" t="str">
        <f>IF('Together - Scores'!F82="","blank",VLOOKUP('Together - Scores'!F82,Lookups!$B$17:$D$21,2,0))</f>
        <v>blank</v>
      </c>
    </row>
    <row r="103" spans="1:5" x14ac:dyDescent="0.25">
      <c r="A103" s="89"/>
      <c r="B103" s="87"/>
      <c r="C103" s="35" t="s">
        <v>51</v>
      </c>
      <c r="D103" s="16" t="str">
        <f>IF('Together - Scores'!E83="","blank",VLOOKUP('Together - Scores'!E83,Lookups!$B$23:$D$26,3,0))</f>
        <v>blank</v>
      </c>
      <c r="E103" s="16" t="str">
        <f>IF('Together - Scores'!F83="","blank",VLOOKUP('Together - Scores'!F83,Lookups!$B$23:$D$26,3,0))</f>
        <v>blank</v>
      </c>
    </row>
    <row r="104" spans="1:5" x14ac:dyDescent="0.25">
      <c r="A104" s="89"/>
      <c r="B104" s="87"/>
      <c r="C104" s="36" t="s">
        <v>52</v>
      </c>
      <c r="D104" s="16" t="str">
        <f>IF('Together - Scores'!E84="","blank",VLOOKUP('Together - Scores'!E84,Lookups!$B$23:$D$26,3,0))</f>
        <v>blank</v>
      </c>
      <c r="E104" s="16" t="str">
        <f>IF('Together - Scores'!F84="","blank",VLOOKUP('Together - Scores'!F84,Lookups!$B$23:$D$26,3,0))</f>
        <v>blank</v>
      </c>
    </row>
    <row r="105" spans="1:5" ht="15.75" thickBot="1" x14ac:dyDescent="0.3">
      <c r="A105" s="89"/>
      <c r="B105" s="88"/>
      <c r="C105" s="64" t="s">
        <v>53</v>
      </c>
      <c r="D105" s="16" t="str">
        <f>IF('Together - Scores'!E85="","blank",VLOOKUP('Together - Scores'!E85,Lookups!$B$23:$D$26,3,0))</f>
        <v>blank</v>
      </c>
      <c r="E105" s="16" t="str">
        <f>IF('Together - Scores'!F85="","blank",VLOOKUP('Together - Scores'!F85,Lookups!$B$23:$D$26,3,0))</f>
        <v>blank</v>
      </c>
    </row>
    <row r="106" spans="1:5" ht="16.5" thickTop="1" thickBot="1" x14ac:dyDescent="0.3">
      <c r="A106" s="90"/>
      <c r="B106" s="67" t="s">
        <v>1</v>
      </c>
      <c r="C106" s="34" t="s">
        <v>54</v>
      </c>
      <c r="D106" s="14" t="str">
        <f>IF('Together - Scores'!E86="","blank",'Together - Scores'!E86)</f>
        <v>blank</v>
      </c>
      <c r="E106" s="14" t="str">
        <f>IF('Together - Scores'!F86="","blank",'Together - Scores'!F86)</f>
        <v>blank</v>
      </c>
    </row>
    <row r="107" spans="1:5" ht="15.75" hidden="1" thickTop="1" x14ac:dyDescent="0.25"/>
  </sheetData>
  <sheetProtection password="CDB4" sheet="1" objects="1" scenarios="1"/>
  <mergeCells count="36">
    <mergeCell ref="D4:E4"/>
    <mergeCell ref="D24:E24"/>
    <mergeCell ref="B14:C14"/>
    <mergeCell ref="B15:C15"/>
    <mergeCell ref="B96:B105"/>
    <mergeCell ref="B27:B34"/>
    <mergeCell ref="B36:B53"/>
    <mergeCell ref="B55:B64"/>
    <mergeCell ref="B68:B75"/>
    <mergeCell ref="B77:B94"/>
    <mergeCell ref="A24:C24"/>
    <mergeCell ref="A66:A106"/>
    <mergeCell ref="A25:A65"/>
    <mergeCell ref="A17:A22"/>
    <mergeCell ref="B17:C17"/>
    <mergeCell ref="B18:C18"/>
    <mergeCell ref="B19:C19"/>
    <mergeCell ref="B20:C20"/>
    <mergeCell ref="B21:C21"/>
    <mergeCell ref="B22:C22"/>
    <mergeCell ref="B16:C16"/>
    <mergeCell ref="A1:C1"/>
    <mergeCell ref="A2:C2"/>
    <mergeCell ref="A3:C3"/>
    <mergeCell ref="A5:A10"/>
    <mergeCell ref="B5:C5"/>
    <mergeCell ref="B6:C6"/>
    <mergeCell ref="B7:C7"/>
    <mergeCell ref="B8:C8"/>
    <mergeCell ref="B9:C9"/>
    <mergeCell ref="B10:C10"/>
    <mergeCell ref="A4:C4"/>
    <mergeCell ref="A11:A16"/>
    <mergeCell ref="B11:C11"/>
    <mergeCell ref="B12:C12"/>
    <mergeCell ref="B13:C13"/>
  </mergeCells>
  <conditionalFormatting sqref="D5:E5">
    <cfRule type="iconSet" priority="54">
      <iconSet iconSet="3TrafficLights2">
        <cfvo type="percent" val="0"/>
        <cfvo type="num" val="4"/>
        <cfvo type="num" val="7"/>
      </iconSet>
    </cfRule>
  </conditionalFormatting>
  <conditionalFormatting sqref="D6:E6">
    <cfRule type="iconSet" priority="53">
      <iconSet iconSet="3TrafficLights2">
        <cfvo type="percent" val="0"/>
        <cfvo type="num" val="18"/>
        <cfvo type="num" val="36"/>
      </iconSet>
    </cfRule>
  </conditionalFormatting>
  <conditionalFormatting sqref="D7:E7">
    <cfRule type="iconSet" priority="52">
      <iconSet iconSet="3TrafficLights2">
        <cfvo type="percent" val="0"/>
        <cfvo type="num" val="22"/>
        <cfvo type="num" val="43"/>
      </iconSet>
    </cfRule>
  </conditionalFormatting>
  <conditionalFormatting sqref="D8:E8">
    <cfRule type="iconSet" priority="51">
      <iconSet iconSet="3TrafficLights2">
        <cfvo type="percent" val="0"/>
        <cfvo type="num" val="14"/>
        <cfvo type="num" val="27"/>
      </iconSet>
    </cfRule>
  </conditionalFormatting>
  <conditionalFormatting sqref="D11:E11">
    <cfRule type="iconSet" priority="50">
      <iconSet iconSet="3TrafficLights2">
        <cfvo type="percent" val="0"/>
        <cfvo type="num" val="4"/>
        <cfvo type="num" val="7"/>
      </iconSet>
    </cfRule>
  </conditionalFormatting>
  <conditionalFormatting sqref="D12:E12">
    <cfRule type="iconSet" priority="49">
      <iconSet iconSet="3TrafficLights2">
        <cfvo type="percent" val="0"/>
        <cfvo type="num" val="18"/>
        <cfvo type="num" val="36"/>
      </iconSet>
    </cfRule>
  </conditionalFormatting>
  <conditionalFormatting sqref="D13:E13">
    <cfRule type="iconSet" priority="48">
      <iconSet iconSet="3TrafficLights2">
        <cfvo type="percent" val="0"/>
        <cfvo type="num" val="22"/>
        <cfvo type="num" val="43"/>
      </iconSet>
    </cfRule>
  </conditionalFormatting>
  <conditionalFormatting sqref="D14:E14">
    <cfRule type="iconSet" priority="47">
      <iconSet iconSet="3TrafficLights2">
        <cfvo type="percent" val="0"/>
        <cfvo type="num" val="14"/>
        <cfvo type="num" val="27"/>
      </iconSet>
    </cfRule>
  </conditionalFormatting>
  <conditionalFormatting sqref="D16:E16">
    <cfRule type="iconSet" priority="46">
      <iconSet iconSet="3TrafficLights2">
        <cfvo type="percent" val="0"/>
        <cfvo type="num" val="60"/>
        <cfvo type="num" val="120"/>
      </iconSet>
    </cfRule>
  </conditionalFormatting>
  <conditionalFormatting sqref="D17:E22">
    <cfRule type="iconSet" priority="45">
      <iconSet iconSet="3Arrows">
        <cfvo type="percent" val="0"/>
        <cfvo type="num" val="0"/>
        <cfvo type="num" val="0" gte="0"/>
      </iconSet>
    </cfRule>
  </conditionalFormatting>
  <conditionalFormatting sqref="E10">
    <cfRule type="iconSet" priority="43">
      <iconSet iconSet="3TrafficLights2">
        <cfvo type="percent" val="0"/>
        <cfvo type="num" val="60"/>
        <cfvo type="num" val="120"/>
      </iconSet>
    </cfRule>
  </conditionalFormatting>
  <conditionalFormatting sqref="D9:E9">
    <cfRule type="iconSet" priority="42">
      <iconSet iconSet="3TrafficLights2">
        <cfvo type="percent" val="0"/>
        <cfvo type="num" val="4"/>
        <cfvo type="num" val="7"/>
      </iconSet>
    </cfRule>
  </conditionalFormatting>
  <conditionalFormatting sqref="E9">
    <cfRule type="iconSet" priority="41">
      <iconSet iconSet="3TrafficLights2">
        <cfvo type="percent" val="0"/>
        <cfvo type="num" val="3"/>
        <cfvo type="num" val="7"/>
      </iconSet>
    </cfRule>
  </conditionalFormatting>
  <conditionalFormatting sqref="D15:E15">
    <cfRule type="iconSet" priority="40">
      <iconSet iconSet="3TrafficLights2">
        <cfvo type="percent" val="0"/>
        <cfvo type="num" val="4"/>
        <cfvo type="num" val="7"/>
      </iconSet>
    </cfRule>
  </conditionalFormatting>
  <conditionalFormatting sqref="D25:E25">
    <cfRule type="colorScale" priority="38">
      <colorScale>
        <cfvo type="num" val="0"/>
        <cfvo type="num" val="5"/>
        <cfvo type="num" val="10"/>
        <color rgb="FFF8696B"/>
        <color rgb="FFFFEB84"/>
        <color rgb="FF63BE7B"/>
      </colorScale>
    </cfRule>
  </conditionalFormatting>
  <conditionalFormatting sqref="D26:E34">
    <cfRule type="colorScale" priority="37">
      <colorScale>
        <cfvo type="num" val="0"/>
        <cfvo type="num" val="3"/>
        <cfvo type="num" val="6"/>
        <color rgb="FFF8696B"/>
        <color rgb="FFFFEB84"/>
        <color rgb="FF63BE7B"/>
      </colorScale>
    </cfRule>
  </conditionalFormatting>
  <conditionalFormatting sqref="E31:E34">
    <cfRule type="colorScale" priority="36">
      <colorScale>
        <cfvo type="num" val="0"/>
        <cfvo type="num" val="3"/>
        <cfvo type="num" val="6"/>
        <color rgb="FFF8696B"/>
        <color rgb="FFFFEB84"/>
        <color rgb="FF63BE7B"/>
      </colorScale>
    </cfRule>
  </conditionalFormatting>
  <conditionalFormatting sqref="D35:E42">
    <cfRule type="colorScale" priority="35">
      <colorScale>
        <cfvo type="num" val="0"/>
        <cfvo type="num" val="2"/>
        <cfvo type="num" val="4"/>
        <color rgb="FFF8696B"/>
        <color rgb="FFFFEB84"/>
        <color rgb="FF63BE7B"/>
      </colorScale>
    </cfRule>
  </conditionalFormatting>
  <conditionalFormatting sqref="E42">
    <cfRule type="colorScale" priority="34">
      <colorScale>
        <cfvo type="num" val="0"/>
        <cfvo type="num" val="2"/>
        <cfvo type="num" val="4"/>
        <color rgb="FFF8696B"/>
        <color rgb="FFFFEB84"/>
        <color rgb="FF63BE7B"/>
      </colorScale>
    </cfRule>
  </conditionalFormatting>
  <conditionalFormatting sqref="D43:E53">
    <cfRule type="colorScale" priority="33">
      <colorScale>
        <cfvo type="num" val="0"/>
        <cfvo type="num" val="2"/>
        <cfvo type="num" val="3"/>
        <color rgb="FFF8696B"/>
        <color rgb="FFFFEB84"/>
        <color rgb="FF63BE7B"/>
      </colorScale>
    </cfRule>
  </conditionalFormatting>
  <conditionalFormatting sqref="E47:E49">
    <cfRule type="colorScale" priority="32">
      <colorScale>
        <cfvo type="num" val="0"/>
        <cfvo type="num" val="2"/>
        <cfvo type="num" val="4"/>
        <color rgb="FFF8696B"/>
        <color rgb="FFFFEB84"/>
        <color rgb="FF63BE7B"/>
      </colorScale>
    </cfRule>
  </conditionalFormatting>
  <conditionalFormatting sqref="E50:E52">
    <cfRule type="colorScale" priority="31">
      <colorScale>
        <cfvo type="num" val="0"/>
        <cfvo type="num" val="1"/>
        <cfvo type="num" val="3"/>
        <color rgb="FFF8696B"/>
        <color rgb="FFFFEB84"/>
        <color rgb="FF63BE7B"/>
      </colorScale>
    </cfRule>
  </conditionalFormatting>
  <conditionalFormatting sqref="E53">
    <cfRule type="colorScale" priority="30">
      <colorScale>
        <cfvo type="num" val="0"/>
        <cfvo type="num" val="5"/>
        <cfvo type="num" val="10"/>
        <color rgb="FFF8696B"/>
        <color rgb="FFFFEB84"/>
        <color rgb="FF63BE7B"/>
      </colorScale>
    </cfRule>
  </conditionalFormatting>
  <conditionalFormatting sqref="E54">
    <cfRule type="colorScale" priority="29">
      <colorScale>
        <cfvo type="num" val="0"/>
        <cfvo type="num" val="5"/>
        <cfvo type="num" val="10"/>
        <color rgb="FFF8696B"/>
        <color rgb="FFFFEB84"/>
        <color rgb="FF63BE7B"/>
      </colorScale>
    </cfRule>
  </conditionalFormatting>
  <conditionalFormatting sqref="E55:E59">
    <cfRule type="colorScale" priority="28">
      <colorScale>
        <cfvo type="num" val="0"/>
        <cfvo type="num" val="3"/>
        <cfvo type="num" val="6"/>
        <color rgb="FFF8696B"/>
        <color rgb="FFFFEB84"/>
        <color rgb="FF63BE7B"/>
      </colorScale>
    </cfRule>
  </conditionalFormatting>
  <conditionalFormatting sqref="D62:E64">
    <cfRule type="colorScale" priority="27">
      <colorScale>
        <cfvo type="num" val="0"/>
        <cfvo type="num" val="2"/>
        <cfvo type="num" val="3"/>
        <color rgb="FFF8696B"/>
        <color rgb="FFFFEB84"/>
        <color rgb="FF63BE7B"/>
      </colorScale>
    </cfRule>
  </conditionalFormatting>
  <conditionalFormatting sqref="D54:E61">
    <cfRule type="colorScale" priority="20">
      <colorScale>
        <cfvo type="num" val="0"/>
        <cfvo type="num" val="2"/>
        <cfvo type="num" val="4"/>
        <color rgb="FFF8696B"/>
        <color rgb="FFFFEB84"/>
        <color rgb="FF63BE7B"/>
      </colorScale>
    </cfRule>
  </conditionalFormatting>
  <conditionalFormatting sqref="D65:E65">
    <cfRule type="colorScale" priority="19">
      <colorScale>
        <cfvo type="num" val="0"/>
        <cfvo type="num" val="5"/>
        <cfvo type="num" val="10"/>
        <color rgb="FFF8696B"/>
        <color rgb="FFFFEB84"/>
        <color rgb="FF63BE7B"/>
      </colorScale>
    </cfRule>
  </conditionalFormatting>
  <conditionalFormatting sqref="D66:E66">
    <cfRule type="colorScale" priority="18">
      <colorScale>
        <cfvo type="num" val="0"/>
        <cfvo type="num" val="5"/>
        <cfvo type="num" val="10"/>
        <color rgb="FFF8696B"/>
        <color rgb="FFFFEB84"/>
        <color rgb="FF63BE7B"/>
      </colorScale>
    </cfRule>
  </conditionalFormatting>
  <conditionalFormatting sqref="D67:E75">
    <cfRule type="colorScale" priority="17">
      <colorScale>
        <cfvo type="num" val="0"/>
        <cfvo type="num" val="3"/>
        <cfvo type="num" val="6"/>
        <color rgb="FFF8696B"/>
        <color rgb="FFFFEB84"/>
        <color rgb="FF63BE7B"/>
      </colorScale>
    </cfRule>
  </conditionalFormatting>
  <conditionalFormatting sqref="E72:E75">
    <cfRule type="colorScale" priority="16">
      <colorScale>
        <cfvo type="num" val="0"/>
        <cfvo type="num" val="3"/>
        <cfvo type="num" val="6"/>
        <color rgb="FFF8696B"/>
        <color rgb="FFFFEB84"/>
        <color rgb="FF63BE7B"/>
      </colorScale>
    </cfRule>
  </conditionalFormatting>
  <conditionalFormatting sqref="D76:E83">
    <cfRule type="colorScale" priority="15">
      <colorScale>
        <cfvo type="num" val="0"/>
        <cfvo type="num" val="2"/>
        <cfvo type="num" val="4"/>
        <color rgb="FFF8696B"/>
        <color rgb="FFFFEB84"/>
        <color rgb="FF63BE7B"/>
      </colorScale>
    </cfRule>
  </conditionalFormatting>
  <conditionalFormatting sqref="E83">
    <cfRule type="colorScale" priority="14">
      <colorScale>
        <cfvo type="num" val="0"/>
        <cfvo type="num" val="2"/>
        <cfvo type="num" val="4"/>
        <color rgb="FFF8696B"/>
        <color rgb="FFFFEB84"/>
        <color rgb="FF63BE7B"/>
      </colorScale>
    </cfRule>
  </conditionalFormatting>
  <conditionalFormatting sqref="D84:E94">
    <cfRule type="colorScale" priority="13">
      <colorScale>
        <cfvo type="num" val="0"/>
        <cfvo type="num" val="2"/>
        <cfvo type="num" val="3"/>
        <color rgb="FFF8696B"/>
        <color rgb="FFFFEB84"/>
        <color rgb="FF63BE7B"/>
      </colorScale>
    </cfRule>
  </conditionalFormatting>
  <conditionalFormatting sqref="E88:E90">
    <cfRule type="colorScale" priority="12">
      <colorScale>
        <cfvo type="num" val="0"/>
        <cfvo type="num" val="2"/>
        <cfvo type="num" val="4"/>
        <color rgb="FFF8696B"/>
        <color rgb="FFFFEB84"/>
        <color rgb="FF63BE7B"/>
      </colorScale>
    </cfRule>
  </conditionalFormatting>
  <conditionalFormatting sqref="E91:E93">
    <cfRule type="colorScale" priority="11">
      <colorScale>
        <cfvo type="num" val="0"/>
        <cfvo type="num" val="1"/>
        <cfvo type="num" val="3"/>
        <color rgb="FFF8696B"/>
        <color rgb="FFFFEB84"/>
        <color rgb="FF63BE7B"/>
      </colorScale>
    </cfRule>
  </conditionalFormatting>
  <conditionalFormatting sqref="E94">
    <cfRule type="colorScale" priority="10">
      <colorScale>
        <cfvo type="num" val="0"/>
        <cfvo type="num" val="5"/>
        <cfvo type="num" val="10"/>
        <color rgb="FFF8696B"/>
        <color rgb="FFFFEB84"/>
        <color rgb="FF63BE7B"/>
      </colorScale>
    </cfRule>
  </conditionalFormatting>
  <conditionalFormatting sqref="E95">
    <cfRule type="colorScale" priority="9">
      <colorScale>
        <cfvo type="num" val="0"/>
        <cfvo type="num" val="5"/>
        <cfvo type="num" val="10"/>
        <color rgb="FFF8696B"/>
        <color rgb="FFFFEB84"/>
        <color rgb="FF63BE7B"/>
      </colorScale>
    </cfRule>
  </conditionalFormatting>
  <conditionalFormatting sqref="E96:E100">
    <cfRule type="colorScale" priority="8">
      <colorScale>
        <cfvo type="num" val="0"/>
        <cfvo type="num" val="3"/>
        <cfvo type="num" val="6"/>
        <color rgb="FFF8696B"/>
        <color rgb="FFFFEB84"/>
        <color rgb="FF63BE7B"/>
      </colorScale>
    </cfRule>
  </conditionalFormatting>
  <conditionalFormatting sqref="D95:E102">
    <cfRule type="colorScale" priority="5">
      <colorScale>
        <cfvo type="num" val="0"/>
        <cfvo type="num" val="2"/>
        <cfvo type="num" val="4"/>
        <color rgb="FFF8696B"/>
        <color rgb="FFFFEB84"/>
        <color rgb="FF63BE7B"/>
      </colorScale>
    </cfRule>
  </conditionalFormatting>
  <conditionalFormatting sqref="D106:E106">
    <cfRule type="colorScale" priority="4">
      <colorScale>
        <cfvo type="num" val="0"/>
        <cfvo type="num" val="5"/>
        <cfvo type="num" val="10"/>
        <color rgb="FFF8696B"/>
        <color rgb="FFFFEB84"/>
        <color rgb="FF63BE7B"/>
      </colorScale>
    </cfRule>
  </conditionalFormatting>
  <conditionalFormatting sqref="D10">
    <cfRule type="iconSet" priority="2">
      <iconSet iconSet="3TrafficLights2">
        <cfvo type="percent" val="0"/>
        <cfvo type="num" val="60"/>
        <cfvo type="num" val="120"/>
      </iconSet>
    </cfRule>
  </conditionalFormatting>
  <conditionalFormatting sqref="D103:E105">
    <cfRule type="colorScale" priority="1">
      <colorScale>
        <cfvo type="num" val="0"/>
        <cfvo type="num" val="2"/>
        <cfvo type="num" val="3"/>
        <color rgb="FFF8696B"/>
        <color rgb="FFFFEB84"/>
        <color rgb="FF63BE7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55" id="{DC7FDA03-4C4B-4912-9C7F-13F575069A91}">
            <x14:iconSet iconSet="3Arrows" custom="1">
              <x14:cfvo type="percent">
                <xm:f>0</xm:f>
              </x14:cfvo>
              <x14:cfvo type="percent">
                <xm:f>33</xm:f>
              </x14:cfvo>
              <x14:cfvo type="percent">
                <xm:f>67</xm:f>
              </x14:cfvo>
              <x14:cfIcon iconSet="3Arrows" iconId="2"/>
              <x14:cfIcon iconSet="3Arrows" iconId="1"/>
              <x14:cfIcon iconSet="3Arrows" iconId="0"/>
            </x14:iconSet>
          </x14:cfRule>
          <xm:sqref>A17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39"/>
  <sheetViews>
    <sheetView workbookViewId="0">
      <selection activeCell="H33" sqref="H33"/>
    </sheetView>
  </sheetViews>
  <sheetFormatPr defaultRowHeight="15" x14ac:dyDescent="0.25"/>
  <cols>
    <col min="1" max="1" width="6.42578125" bestFit="1" customWidth="1"/>
    <col min="2" max="2" width="2.140625" bestFit="1" customWidth="1"/>
    <col min="3" max="3" width="11.42578125" bestFit="1" customWidth="1"/>
    <col min="4" max="4" width="12" bestFit="1" customWidth="1"/>
    <col min="5" max="6" width="17.42578125" bestFit="1" customWidth="1"/>
    <col min="8" max="8" width="13.85546875" bestFit="1" customWidth="1"/>
    <col min="9" max="9" width="4.7109375" bestFit="1" customWidth="1"/>
    <col min="10" max="10" width="6.42578125" bestFit="1" customWidth="1"/>
    <col min="11" max="11" width="7" bestFit="1" customWidth="1"/>
    <col min="12" max="12" width="6.42578125" bestFit="1" customWidth="1"/>
    <col min="13" max="13" width="17.5703125" customWidth="1"/>
    <col min="14" max="14" width="11.140625" bestFit="1" customWidth="1"/>
    <col min="15" max="15" width="2.140625" bestFit="1" customWidth="1"/>
    <col min="16" max="16" width="4.7109375" bestFit="1" customWidth="1"/>
    <col min="17" max="17" width="8.5703125" bestFit="1" customWidth="1"/>
    <col min="18" max="18" width="8.7109375" bestFit="1" customWidth="1"/>
    <col min="19" max="19" width="6.85546875" bestFit="1" customWidth="1"/>
    <col min="20" max="20" width="10.28515625" bestFit="1" customWidth="1"/>
    <col min="21" max="21" width="2" bestFit="1" customWidth="1"/>
  </cols>
  <sheetData>
    <row r="1" spans="1:12" x14ac:dyDescent="0.25">
      <c r="A1" s="24" t="s">
        <v>64</v>
      </c>
      <c r="B1" s="24"/>
      <c r="C1" s="24" t="s">
        <v>62</v>
      </c>
      <c r="D1" s="24" t="s">
        <v>63</v>
      </c>
      <c r="E1" s="24" t="s">
        <v>77</v>
      </c>
      <c r="F1" s="24" t="s">
        <v>78</v>
      </c>
      <c r="H1" s="135" t="s">
        <v>66</v>
      </c>
      <c r="I1" s="135"/>
      <c r="J1" s="135"/>
      <c r="K1" s="135"/>
      <c r="L1" s="30"/>
    </row>
    <row r="2" spans="1:12" x14ac:dyDescent="0.25">
      <c r="A2" s="132">
        <v>7</v>
      </c>
      <c r="B2" s="23" t="s">
        <v>55</v>
      </c>
      <c r="C2" s="23">
        <v>6</v>
      </c>
      <c r="D2" s="23">
        <v>0</v>
      </c>
      <c r="E2" s="23"/>
      <c r="F2" s="23"/>
      <c r="H2" s="72" t="s">
        <v>67</v>
      </c>
      <c r="I2" s="72" t="s">
        <v>8</v>
      </c>
      <c r="J2" s="72" t="s">
        <v>69</v>
      </c>
      <c r="K2" s="72" t="s">
        <v>68</v>
      </c>
    </row>
    <row r="3" spans="1:12" x14ac:dyDescent="0.25">
      <c r="A3" s="133"/>
      <c r="B3" s="23" t="s">
        <v>56</v>
      </c>
      <c r="C3" s="23">
        <v>5</v>
      </c>
      <c r="D3" s="23">
        <v>1</v>
      </c>
      <c r="E3" s="23"/>
      <c r="F3" s="23"/>
      <c r="H3" s="29" t="s">
        <v>6</v>
      </c>
      <c r="I3" s="29">
        <v>10</v>
      </c>
      <c r="J3" s="29">
        <v>7</v>
      </c>
      <c r="K3" s="29">
        <v>4</v>
      </c>
    </row>
    <row r="4" spans="1:12" x14ac:dyDescent="0.25">
      <c r="A4" s="133"/>
      <c r="B4" s="23" t="s">
        <v>57</v>
      </c>
      <c r="C4" s="23">
        <v>4</v>
      </c>
      <c r="D4" s="23">
        <v>2</v>
      </c>
      <c r="E4" s="23"/>
      <c r="F4" s="23"/>
      <c r="H4" s="29" t="s">
        <v>3</v>
      </c>
      <c r="I4" s="29">
        <v>54</v>
      </c>
      <c r="J4" s="29">
        <v>36</v>
      </c>
      <c r="K4" s="29">
        <v>18</v>
      </c>
    </row>
    <row r="5" spans="1:12" x14ac:dyDescent="0.25">
      <c r="A5" s="133"/>
      <c r="B5" s="23" t="s">
        <v>58</v>
      </c>
      <c r="C5" s="23">
        <v>3</v>
      </c>
      <c r="D5" s="23">
        <v>3</v>
      </c>
      <c r="E5" s="23"/>
      <c r="F5" s="23"/>
      <c r="H5" s="29" t="s">
        <v>4</v>
      </c>
      <c r="I5" s="29">
        <v>65</v>
      </c>
      <c r="J5" s="29">
        <v>43</v>
      </c>
      <c r="K5" s="29">
        <v>22</v>
      </c>
    </row>
    <row r="6" spans="1:12" x14ac:dyDescent="0.25">
      <c r="A6" s="133"/>
      <c r="B6" s="23" t="s">
        <v>59</v>
      </c>
      <c r="C6" s="23">
        <v>2</v>
      </c>
      <c r="D6" s="23">
        <v>4</v>
      </c>
      <c r="E6" s="23"/>
      <c r="F6" s="23"/>
      <c r="H6" s="29" t="s">
        <v>5</v>
      </c>
      <c r="I6" s="29">
        <v>41</v>
      </c>
      <c r="J6" s="29">
        <v>27</v>
      </c>
      <c r="K6" s="29">
        <v>14</v>
      </c>
    </row>
    <row r="7" spans="1:12" x14ac:dyDescent="0.25">
      <c r="A7" s="133"/>
      <c r="B7" s="23" t="s">
        <v>60</v>
      </c>
      <c r="C7" s="23">
        <v>1</v>
      </c>
      <c r="D7" s="23">
        <v>5</v>
      </c>
      <c r="E7" s="23"/>
      <c r="F7" s="23"/>
      <c r="H7" s="29" t="s">
        <v>7</v>
      </c>
      <c r="I7" s="29">
        <v>10</v>
      </c>
      <c r="J7" s="29">
        <v>7</v>
      </c>
      <c r="K7" s="29">
        <v>4</v>
      </c>
    </row>
    <row r="8" spans="1:12" x14ac:dyDescent="0.25">
      <c r="A8" s="134"/>
      <c r="B8" s="23" t="s">
        <v>61</v>
      </c>
      <c r="C8" s="23">
        <v>0</v>
      </c>
      <c r="D8" s="23">
        <v>6</v>
      </c>
      <c r="E8" s="23"/>
      <c r="F8" s="23"/>
      <c r="H8" s="29" t="s">
        <v>12</v>
      </c>
      <c r="I8" s="29">
        <v>180</v>
      </c>
      <c r="J8" s="29">
        <v>120</v>
      </c>
      <c r="K8" s="29">
        <v>60</v>
      </c>
    </row>
    <row r="10" spans="1:12" x14ac:dyDescent="0.25">
      <c r="A10" s="132">
        <v>6</v>
      </c>
      <c r="B10" s="23" t="s">
        <v>55</v>
      </c>
      <c r="C10" s="23">
        <v>5</v>
      </c>
      <c r="D10" s="23">
        <v>0</v>
      </c>
      <c r="E10" s="23"/>
      <c r="F10" s="23"/>
      <c r="H10" s="135" t="s">
        <v>73</v>
      </c>
      <c r="I10" s="135"/>
      <c r="J10" s="135"/>
      <c r="K10" s="135"/>
    </row>
    <row r="11" spans="1:12" x14ac:dyDescent="0.25">
      <c r="A11" s="133"/>
      <c r="B11" s="23" t="s">
        <v>56</v>
      </c>
      <c r="C11" s="23">
        <v>4</v>
      </c>
      <c r="D11" s="23">
        <v>1</v>
      </c>
      <c r="E11" s="23"/>
      <c r="F11" s="23"/>
      <c r="H11" s="72" t="s">
        <v>67</v>
      </c>
      <c r="I11" s="72" t="s">
        <v>8</v>
      </c>
      <c r="J11" s="72" t="s">
        <v>69</v>
      </c>
      <c r="K11" s="72" t="s">
        <v>68</v>
      </c>
    </row>
    <row r="12" spans="1:12" x14ac:dyDescent="0.25">
      <c r="A12" s="133"/>
      <c r="B12" s="23" t="s">
        <v>57</v>
      </c>
      <c r="C12" s="23">
        <v>3</v>
      </c>
      <c r="D12" s="23">
        <v>2</v>
      </c>
      <c r="E12" s="23"/>
      <c r="F12" s="23"/>
      <c r="H12" s="29" t="s">
        <v>6</v>
      </c>
      <c r="I12" s="29">
        <v>10</v>
      </c>
      <c r="J12" s="29">
        <v>7</v>
      </c>
      <c r="K12" s="29">
        <v>4</v>
      </c>
    </row>
    <row r="13" spans="1:12" x14ac:dyDescent="0.25">
      <c r="A13" s="133"/>
      <c r="B13" s="23" t="s">
        <v>58</v>
      </c>
      <c r="C13" s="23">
        <v>2</v>
      </c>
      <c r="D13" s="23">
        <v>3</v>
      </c>
      <c r="E13" s="23"/>
      <c r="F13" s="23"/>
      <c r="H13" s="29" t="s">
        <v>3</v>
      </c>
      <c r="I13" s="29">
        <v>36</v>
      </c>
      <c r="J13" s="29">
        <v>24</v>
      </c>
      <c r="K13" s="29">
        <v>12</v>
      </c>
    </row>
    <row r="14" spans="1:12" x14ac:dyDescent="0.25">
      <c r="A14" s="133"/>
      <c r="B14" s="23" t="s">
        <v>59</v>
      </c>
      <c r="C14" s="23">
        <v>1</v>
      </c>
      <c r="D14" s="23">
        <v>4</v>
      </c>
      <c r="E14" s="23"/>
      <c r="F14" s="23"/>
      <c r="H14" s="29" t="s">
        <v>4</v>
      </c>
      <c r="I14" s="29">
        <v>40</v>
      </c>
      <c r="J14" s="29">
        <v>27</v>
      </c>
      <c r="K14" s="29">
        <v>13</v>
      </c>
    </row>
    <row r="15" spans="1:12" x14ac:dyDescent="0.25">
      <c r="A15" s="134"/>
      <c r="B15" s="23" t="s">
        <v>60</v>
      </c>
      <c r="C15" s="23">
        <v>0</v>
      </c>
      <c r="D15" s="23">
        <v>5</v>
      </c>
      <c r="E15" s="23"/>
      <c r="F15" s="23"/>
      <c r="H15" s="29" t="s">
        <v>5</v>
      </c>
      <c r="I15" s="29">
        <v>65</v>
      </c>
      <c r="J15" s="29">
        <v>43</v>
      </c>
      <c r="K15" s="29">
        <v>22</v>
      </c>
    </row>
    <row r="16" spans="1:12" x14ac:dyDescent="0.25">
      <c r="H16" s="29" t="s">
        <v>74</v>
      </c>
      <c r="I16" s="29">
        <v>41</v>
      </c>
      <c r="J16" s="29">
        <v>27</v>
      </c>
      <c r="K16" s="29">
        <v>14</v>
      </c>
    </row>
    <row r="17" spans="1:22" x14ac:dyDescent="0.25">
      <c r="A17" s="132">
        <v>5</v>
      </c>
      <c r="B17" s="23" t="s">
        <v>55</v>
      </c>
      <c r="C17" s="23">
        <v>4</v>
      </c>
      <c r="D17" s="23">
        <v>0</v>
      </c>
      <c r="E17" s="23">
        <v>4</v>
      </c>
      <c r="F17" s="23">
        <v>0</v>
      </c>
      <c r="H17" s="29" t="s">
        <v>7</v>
      </c>
      <c r="I17" s="29">
        <v>10</v>
      </c>
      <c r="J17" s="29">
        <v>7</v>
      </c>
      <c r="K17" s="29">
        <v>4</v>
      </c>
    </row>
    <row r="18" spans="1:22" x14ac:dyDescent="0.25">
      <c r="A18" s="133"/>
      <c r="B18" s="23" t="s">
        <v>56</v>
      </c>
      <c r="C18" s="23">
        <v>3</v>
      </c>
      <c r="D18" s="23">
        <v>1</v>
      </c>
      <c r="E18" s="23">
        <v>3</v>
      </c>
      <c r="F18" s="23">
        <v>1</v>
      </c>
      <c r="H18" s="29" t="s">
        <v>12</v>
      </c>
      <c r="I18" s="29">
        <v>202</v>
      </c>
      <c r="J18" s="29">
        <v>135</v>
      </c>
      <c r="K18" s="29">
        <v>67</v>
      </c>
    </row>
    <row r="19" spans="1:22" x14ac:dyDescent="0.25">
      <c r="A19" s="133"/>
      <c r="B19" s="23" t="s">
        <v>57</v>
      </c>
      <c r="C19" s="23">
        <v>2</v>
      </c>
      <c r="D19" s="23">
        <v>2</v>
      </c>
      <c r="E19" s="23">
        <v>2</v>
      </c>
      <c r="F19" s="23">
        <v>2</v>
      </c>
    </row>
    <row r="20" spans="1:22" x14ac:dyDescent="0.25">
      <c r="A20" s="133"/>
      <c r="B20" s="23" t="s">
        <v>58</v>
      </c>
      <c r="C20" s="23">
        <v>1</v>
      </c>
      <c r="D20" s="23">
        <v>3</v>
      </c>
      <c r="E20" s="23">
        <v>0</v>
      </c>
      <c r="F20" s="23">
        <v>4</v>
      </c>
    </row>
    <row r="21" spans="1:22" x14ac:dyDescent="0.25">
      <c r="A21" s="134"/>
      <c r="B21" s="23" t="s">
        <v>59</v>
      </c>
      <c r="C21" s="23">
        <v>0</v>
      </c>
      <c r="D21" s="23">
        <v>4</v>
      </c>
      <c r="E21" s="23">
        <v>1</v>
      </c>
      <c r="F21" s="23">
        <v>3</v>
      </c>
    </row>
    <row r="23" spans="1:22" x14ac:dyDescent="0.25">
      <c r="A23" s="132">
        <v>4</v>
      </c>
      <c r="B23" s="23" t="s">
        <v>55</v>
      </c>
      <c r="C23" s="23">
        <v>3</v>
      </c>
      <c r="D23" s="23">
        <v>0</v>
      </c>
      <c r="E23" s="23"/>
      <c r="F23" s="23"/>
    </row>
    <row r="24" spans="1:22" x14ac:dyDescent="0.25">
      <c r="A24" s="133"/>
      <c r="B24" s="23" t="s">
        <v>56</v>
      </c>
      <c r="C24" s="23">
        <v>2</v>
      </c>
      <c r="D24" s="23">
        <v>1</v>
      </c>
      <c r="E24" s="23"/>
      <c r="F24" s="23"/>
    </row>
    <row r="25" spans="1:22" x14ac:dyDescent="0.25">
      <c r="A25" s="133"/>
      <c r="B25" s="23" t="s">
        <v>57</v>
      </c>
      <c r="C25" s="23">
        <v>1</v>
      </c>
      <c r="D25" s="23">
        <v>2</v>
      </c>
      <c r="E25" s="23"/>
      <c r="F25" s="23"/>
    </row>
    <row r="26" spans="1:22" x14ac:dyDescent="0.25">
      <c r="A26" s="134"/>
      <c r="B26" s="23" t="s">
        <v>58</v>
      </c>
      <c r="C26" s="23">
        <v>0</v>
      </c>
      <c r="D26" s="23">
        <v>3</v>
      </c>
      <c r="E26" s="23"/>
      <c r="F26" s="23"/>
    </row>
    <row r="28" spans="1:22" x14ac:dyDescent="0.25">
      <c r="M28" s="146" t="s">
        <v>91</v>
      </c>
      <c r="N28" s="147"/>
      <c r="O28" s="147"/>
      <c r="P28" s="147"/>
      <c r="Q28" s="147"/>
      <c r="R28" s="147"/>
      <c r="S28" s="147"/>
      <c r="T28" s="147"/>
      <c r="U28" s="147"/>
      <c r="V28" s="148"/>
    </row>
    <row r="30" spans="1:22" x14ac:dyDescent="0.25">
      <c r="P30" s="136" t="s">
        <v>88</v>
      </c>
      <c r="Q30" s="137"/>
      <c r="R30" s="137"/>
      <c r="S30" s="137"/>
      <c r="T30" s="138"/>
    </row>
    <row r="31" spans="1:22" ht="33.75" x14ac:dyDescent="0.25">
      <c r="P31" s="69" t="s">
        <v>83</v>
      </c>
      <c r="Q31" s="69" t="s">
        <v>84</v>
      </c>
      <c r="R31" s="69" t="s">
        <v>85</v>
      </c>
      <c r="S31" s="69" t="s">
        <v>89</v>
      </c>
      <c r="T31" s="69" t="s">
        <v>90</v>
      </c>
    </row>
    <row r="32" spans="1:22" x14ac:dyDescent="0.25">
      <c r="P32" t="s">
        <v>55</v>
      </c>
      <c r="Q32" t="s">
        <v>56</v>
      </c>
      <c r="R32" t="s">
        <v>57</v>
      </c>
      <c r="S32" t="s">
        <v>58</v>
      </c>
      <c r="T32" t="s">
        <v>59</v>
      </c>
    </row>
    <row r="33" spans="13:22" x14ac:dyDescent="0.25">
      <c r="M33" s="139" t="s">
        <v>82</v>
      </c>
      <c r="N33" s="69" t="s">
        <v>83</v>
      </c>
      <c r="O33" t="s">
        <v>55</v>
      </c>
      <c r="P33" s="68">
        <v>0</v>
      </c>
      <c r="Q33" s="68">
        <v>4</v>
      </c>
      <c r="R33" s="68">
        <v>8</v>
      </c>
      <c r="S33" s="68">
        <v>16</v>
      </c>
      <c r="T33" s="68">
        <v>12</v>
      </c>
      <c r="U33" s="71">
        <v>4</v>
      </c>
      <c r="V33" s="140" t="s">
        <v>93</v>
      </c>
    </row>
    <row r="34" spans="13:22" x14ac:dyDescent="0.25">
      <c r="M34" s="139"/>
      <c r="N34" s="69" t="s">
        <v>84</v>
      </c>
      <c r="O34" t="s">
        <v>56</v>
      </c>
      <c r="P34" s="68">
        <v>0</v>
      </c>
      <c r="Q34" s="68">
        <v>3</v>
      </c>
      <c r="R34" s="68">
        <v>6</v>
      </c>
      <c r="S34" s="68">
        <v>12</v>
      </c>
      <c r="T34" s="68">
        <v>9</v>
      </c>
      <c r="U34" s="71">
        <v>3</v>
      </c>
      <c r="V34" s="141"/>
    </row>
    <row r="35" spans="13:22" x14ac:dyDescent="0.25">
      <c r="M35" s="139"/>
      <c r="N35" s="69" t="s">
        <v>85</v>
      </c>
      <c r="O35" t="s">
        <v>57</v>
      </c>
      <c r="P35" s="68">
        <v>0</v>
      </c>
      <c r="Q35" s="68">
        <v>2</v>
      </c>
      <c r="R35" s="68">
        <v>4</v>
      </c>
      <c r="S35" s="68">
        <v>8</v>
      </c>
      <c r="T35" s="68">
        <v>6</v>
      </c>
      <c r="U35" s="71">
        <v>2</v>
      </c>
      <c r="V35" s="141"/>
    </row>
    <row r="36" spans="13:22" x14ac:dyDescent="0.25">
      <c r="M36" s="139"/>
      <c r="N36" s="69" t="s">
        <v>86</v>
      </c>
      <c r="O36" t="s">
        <v>58</v>
      </c>
      <c r="P36" s="68">
        <v>0</v>
      </c>
      <c r="Q36" s="68">
        <v>0</v>
      </c>
      <c r="R36" s="68">
        <v>0</v>
      </c>
      <c r="S36" s="68">
        <v>0</v>
      </c>
      <c r="T36" s="68">
        <v>0</v>
      </c>
      <c r="U36" s="71">
        <v>0</v>
      </c>
      <c r="V36" s="141"/>
    </row>
    <row r="37" spans="13:22" x14ac:dyDescent="0.25">
      <c r="M37" s="139"/>
      <c r="N37" s="69" t="s">
        <v>87</v>
      </c>
      <c r="O37" t="s">
        <v>59</v>
      </c>
      <c r="P37" s="68">
        <v>0</v>
      </c>
      <c r="Q37" s="68">
        <v>1</v>
      </c>
      <c r="R37" s="68">
        <v>2</v>
      </c>
      <c r="S37" s="68">
        <v>4</v>
      </c>
      <c r="T37" s="68">
        <v>3</v>
      </c>
      <c r="U37" s="71">
        <v>1</v>
      </c>
      <c r="V37" s="142"/>
    </row>
    <row r="38" spans="13:22" x14ac:dyDescent="0.25">
      <c r="P38" s="70">
        <v>0</v>
      </c>
      <c r="Q38" s="70">
        <v>1</v>
      </c>
      <c r="R38" s="70">
        <v>2</v>
      </c>
      <c r="S38" s="70">
        <v>4</v>
      </c>
      <c r="T38" s="70">
        <v>3</v>
      </c>
    </row>
    <row r="39" spans="13:22" x14ac:dyDescent="0.25">
      <c r="P39" s="143" t="s">
        <v>92</v>
      </c>
      <c r="Q39" s="144"/>
      <c r="R39" s="144"/>
      <c r="S39" s="144"/>
      <c r="T39" s="145"/>
    </row>
  </sheetData>
  <mergeCells count="11">
    <mergeCell ref="P30:T30"/>
    <mergeCell ref="M33:M37"/>
    <mergeCell ref="V33:V37"/>
    <mergeCell ref="P39:T39"/>
    <mergeCell ref="M28:V28"/>
    <mergeCell ref="A23:A26"/>
    <mergeCell ref="H1:K1"/>
    <mergeCell ref="H10:K10"/>
    <mergeCell ref="A2:A8"/>
    <mergeCell ref="A10:A15"/>
    <mergeCell ref="A17:A21"/>
  </mergeCells>
  <conditionalFormatting sqref="P33:T3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M33" sqref="M33"/>
    </sheetView>
  </sheetViews>
  <sheetFormatPr defaultRowHeight="15" x14ac:dyDescent="0.25"/>
  <cols>
    <col min="1" max="1" width="4" bestFit="1" customWidth="1"/>
    <col min="2" max="2" width="14.7109375" bestFit="1" customWidth="1"/>
    <col min="3" max="3" width="9.42578125" bestFit="1" customWidth="1"/>
    <col min="4" max="4" width="7.28515625" bestFit="1" customWidth="1"/>
    <col min="5" max="5" width="7.85546875" bestFit="1" customWidth="1"/>
    <col min="6" max="6" width="5.28515625" bestFit="1" customWidth="1"/>
  </cols>
  <sheetData>
    <row r="1" spans="1:6" x14ac:dyDescent="0.25">
      <c r="A1" s="149" t="s">
        <v>100</v>
      </c>
      <c r="B1" s="150"/>
      <c r="C1" s="85" t="s">
        <v>96</v>
      </c>
      <c r="D1" s="77" t="s">
        <v>97</v>
      </c>
      <c r="E1" s="78" t="s">
        <v>98</v>
      </c>
      <c r="F1" s="79" t="s">
        <v>99</v>
      </c>
    </row>
    <row r="2" spans="1:6" ht="15" customHeight="1" x14ac:dyDescent="0.25">
      <c r="A2" s="112" t="s">
        <v>75</v>
      </c>
      <c r="B2" s="73" t="s">
        <v>6</v>
      </c>
      <c r="C2" s="82" t="e">
        <f>AVERAGE('Together - Results'!5:5)</f>
        <v>#DIV/0!</v>
      </c>
      <c r="D2" s="77">
        <f>COUNTIF('Together - Results'!5:5,"&gt;="&amp;Lookups!J3)</f>
        <v>0</v>
      </c>
      <c r="E2" s="78">
        <f>COUNTIF('Together - Results'!5:5,"&gt;="&amp;Lookups!K3)-D2</f>
        <v>0</v>
      </c>
      <c r="F2" s="79">
        <f>COUNTIF('Together - Results'!5:5,"&gt;=0")-SUM(D2:E2)</f>
        <v>0</v>
      </c>
    </row>
    <row r="3" spans="1:6" x14ac:dyDescent="0.25">
      <c r="A3" s="113"/>
      <c r="B3" s="73" t="s">
        <v>3</v>
      </c>
      <c r="C3" s="82" t="e">
        <f>AVERAGE('Together - Results'!6:6)</f>
        <v>#DIV/0!</v>
      </c>
      <c r="D3" s="77">
        <f>COUNTIF('Together - Results'!6:6,"&gt;="&amp;Lookups!J4)</f>
        <v>0</v>
      </c>
      <c r="E3" s="78">
        <f>COUNTIF('Together - Results'!6:6,"&gt;="&amp;Lookups!K4)-D3</f>
        <v>0</v>
      </c>
      <c r="F3" s="79">
        <f>COUNTIF('Together - Results'!6:6,"&gt;=0")-SUM(D3:E3)</f>
        <v>0</v>
      </c>
    </row>
    <row r="4" spans="1:6" x14ac:dyDescent="0.25">
      <c r="A4" s="113"/>
      <c r="B4" s="73" t="s">
        <v>4</v>
      </c>
      <c r="C4" s="82" t="e">
        <f>AVERAGE('Together - Results'!7:7)</f>
        <v>#DIV/0!</v>
      </c>
      <c r="D4" s="77">
        <f>COUNTIF('Together - Results'!7:7,"&gt;="&amp;Lookups!J5)</f>
        <v>0</v>
      </c>
      <c r="E4" s="78">
        <f>COUNTIF('Together - Results'!7:7,"&gt;="&amp;Lookups!K5)-D4</f>
        <v>0</v>
      </c>
      <c r="F4" s="79">
        <f>COUNTIF('Together - Results'!7:7,"&gt;=0")-SUM(D4:E4)</f>
        <v>0</v>
      </c>
    </row>
    <row r="5" spans="1:6" x14ac:dyDescent="0.25">
      <c r="A5" s="113"/>
      <c r="B5" s="73" t="s">
        <v>5</v>
      </c>
      <c r="C5" s="82" t="e">
        <f>AVERAGE('Together - Results'!8:8)</f>
        <v>#DIV/0!</v>
      </c>
      <c r="D5" s="77">
        <f>COUNTIF('Together - Results'!8:8,"&gt;="&amp;Lookups!J6)</f>
        <v>0</v>
      </c>
      <c r="E5" s="78">
        <f>COUNTIF('Together - Results'!8:8,"&gt;="&amp;Lookups!K6)-D5</f>
        <v>0</v>
      </c>
      <c r="F5" s="79">
        <f>COUNTIF('Together - Results'!8:8,"&gt;=0")-SUM(D5:E5)</f>
        <v>0</v>
      </c>
    </row>
    <row r="6" spans="1:6" x14ac:dyDescent="0.25">
      <c r="A6" s="113"/>
      <c r="B6" s="73" t="s">
        <v>7</v>
      </c>
      <c r="C6" s="82" t="e">
        <f>AVERAGE('Together - Results'!9:9)</f>
        <v>#DIV/0!</v>
      </c>
      <c r="D6" s="77">
        <f>COUNTIF('Together - Results'!9:9,"&gt;="&amp;Lookups!J7)</f>
        <v>0</v>
      </c>
      <c r="E6" s="78">
        <f>COUNTIF('Together - Results'!9:9,"&gt;="&amp;Lookups!K7)-D6</f>
        <v>0</v>
      </c>
      <c r="F6" s="79">
        <f>COUNTIF('Together - Results'!9:9,"&gt;=0")-SUM(D6:E6)</f>
        <v>0</v>
      </c>
    </row>
    <row r="7" spans="1:6" x14ac:dyDescent="0.25">
      <c r="A7" s="114"/>
      <c r="B7" s="74" t="s">
        <v>94</v>
      </c>
      <c r="C7" s="82" t="e">
        <f>AVERAGE('Together - Results'!10:10)</f>
        <v>#DIV/0!</v>
      </c>
      <c r="D7" s="77">
        <f>COUNTIF('Together - Results'!10:10,"&gt;="&amp;Lookups!J8)</f>
        <v>0</v>
      </c>
      <c r="E7" s="78">
        <f>COUNTIF('Together - Results'!10:10,"&gt;="&amp;Lookups!K8)-D7</f>
        <v>0</v>
      </c>
      <c r="F7" s="79">
        <f>COUNTIF('Together - Results'!10:10,"&gt;=0")-SUM(D7:E7)</f>
        <v>0</v>
      </c>
    </row>
    <row r="8" spans="1:6" ht="15" customHeight="1" x14ac:dyDescent="0.25">
      <c r="A8" s="125" t="s">
        <v>76</v>
      </c>
      <c r="B8" s="75" t="s">
        <v>6</v>
      </c>
      <c r="C8" s="83" t="e">
        <f>AVERAGE('Together - Results'!11:11)</f>
        <v>#DIV/0!</v>
      </c>
      <c r="D8" s="77">
        <f>COUNTIF('Together - Results'!11:11,"&gt;="&amp;Lookups!J3)</f>
        <v>0</v>
      </c>
      <c r="E8" s="78">
        <f>COUNTIF('Together - Results'!11:11,"&gt;="&amp;Lookups!K3)-D8</f>
        <v>0</v>
      </c>
      <c r="F8" s="79">
        <f>COUNTIF('Together - Results'!11:11,"&gt;=0")-SUM(D8:E8)</f>
        <v>0</v>
      </c>
    </row>
    <row r="9" spans="1:6" x14ac:dyDescent="0.25">
      <c r="A9" s="126"/>
      <c r="B9" s="75" t="s">
        <v>3</v>
      </c>
      <c r="C9" s="83" t="e">
        <f>AVERAGE('Together - Results'!12:12)</f>
        <v>#DIV/0!</v>
      </c>
      <c r="D9" s="77">
        <f>COUNTIF('Together - Results'!12:12,"&gt;="&amp;Lookups!J4)</f>
        <v>0</v>
      </c>
      <c r="E9" s="78">
        <f>COUNTIF('Together - Results'!12:12,"&gt;="&amp;Lookups!K4)-D9</f>
        <v>0</v>
      </c>
      <c r="F9" s="79">
        <f>COUNTIF('Together - Results'!12:12,"&gt;=0")-SUM(D9:E9)</f>
        <v>0</v>
      </c>
    </row>
    <row r="10" spans="1:6" x14ac:dyDescent="0.25">
      <c r="A10" s="126"/>
      <c r="B10" s="75" t="s">
        <v>4</v>
      </c>
      <c r="C10" s="83" t="e">
        <f>AVERAGE('Together - Results'!13:13)</f>
        <v>#DIV/0!</v>
      </c>
      <c r="D10" s="77">
        <f>COUNTIF('Together - Results'!13:13,"&gt;="&amp;Lookups!J5)</f>
        <v>0</v>
      </c>
      <c r="E10" s="78">
        <f>COUNTIF('Together - Results'!13:13,"&gt;="&amp;Lookups!K5)-D10</f>
        <v>0</v>
      </c>
      <c r="F10" s="79">
        <f>COUNTIF('Together - Results'!13:13,"&gt;=0")-SUM(D10:E10)</f>
        <v>0</v>
      </c>
    </row>
    <row r="11" spans="1:6" x14ac:dyDescent="0.25">
      <c r="A11" s="126"/>
      <c r="B11" s="75" t="s">
        <v>5</v>
      </c>
      <c r="C11" s="83" t="e">
        <f>AVERAGE('Together - Results'!14:14)</f>
        <v>#DIV/0!</v>
      </c>
      <c r="D11" s="77">
        <f>COUNTIF('Together - Results'!14:14,"&gt;="&amp;Lookups!J6)</f>
        <v>0</v>
      </c>
      <c r="E11" s="78">
        <f>COUNTIF('Together - Results'!14:14,"&gt;="&amp;Lookups!K6)-D11</f>
        <v>0</v>
      </c>
      <c r="F11" s="79">
        <f>COUNTIF('Together - Results'!14:14,"&gt;=0")-SUM(D11:E11)</f>
        <v>0</v>
      </c>
    </row>
    <row r="12" spans="1:6" x14ac:dyDescent="0.25">
      <c r="A12" s="126"/>
      <c r="B12" s="75" t="s">
        <v>7</v>
      </c>
      <c r="C12" s="83" t="e">
        <f>AVERAGE('Together - Results'!15:15)</f>
        <v>#DIV/0!</v>
      </c>
      <c r="D12" s="77">
        <f>COUNTIF('Together - Results'!15:15,"&gt;="&amp;Lookups!J7)</f>
        <v>0</v>
      </c>
      <c r="E12" s="78">
        <f>COUNTIF('Together - Results'!15:15,"&gt;="&amp;Lookups!K7)-D12</f>
        <v>0</v>
      </c>
      <c r="F12" s="79">
        <f>COUNTIF('Together - Results'!15:15,"&gt;=0")-SUM(D12:E12)</f>
        <v>0</v>
      </c>
    </row>
    <row r="13" spans="1:6" x14ac:dyDescent="0.25">
      <c r="A13" s="127"/>
      <c r="B13" s="76" t="s">
        <v>95</v>
      </c>
      <c r="C13" s="84" t="e">
        <f>AVERAGE('Together - Results'!16:16)</f>
        <v>#DIV/0!</v>
      </c>
      <c r="D13" s="77">
        <f>COUNTIF('Together - Results'!16:16,"&gt;="&amp;Lookups!J8)</f>
        <v>0</v>
      </c>
      <c r="E13" s="78">
        <f>COUNTIF('Together - Results'!16:16,"&gt;="&amp;Lookups!K8)-D13</f>
        <v>0</v>
      </c>
      <c r="F13" s="79">
        <f>COUNTIF('Together - Results'!16:16,"&gt;=0")-SUM(D13:E13)</f>
        <v>0</v>
      </c>
    </row>
    <row r="14" spans="1:6" x14ac:dyDescent="0.25">
      <c r="A14" s="120" t="s">
        <v>0</v>
      </c>
      <c r="B14" s="80" t="s">
        <v>6</v>
      </c>
      <c r="C14" s="86" t="e">
        <f>AVERAGE('Together - Results'!17:17)</f>
        <v>#DIV/0!</v>
      </c>
    </row>
    <row r="15" spans="1:6" x14ac:dyDescent="0.25">
      <c r="A15" s="121"/>
      <c r="B15" s="80" t="s">
        <v>3</v>
      </c>
      <c r="C15" s="86" t="e">
        <f>AVERAGE('Together - Results'!18:18)</f>
        <v>#DIV/0!</v>
      </c>
    </row>
    <row r="16" spans="1:6" x14ac:dyDescent="0.25">
      <c r="A16" s="121"/>
      <c r="B16" s="80" t="s">
        <v>4</v>
      </c>
      <c r="C16" s="86" t="e">
        <f>AVERAGE('Together - Results'!19:19)</f>
        <v>#DIV/0!</v>
      </c>
    </row>
    <row r="17" spans="1:3" x14ac:dyDescent="0.25">
      <c r="A17" s="121"/>
      <c r="B17" s="80" t="s">
        <v>5</v>
      </c>
      <c r="C17" s="86" t="e">
        <f>AVERAGE('Together - Results'!20:20)</f>
        <v>#DIV/0!</v>
      </c>
    </row>
    <row r="18" spans="1:3" x14ac:dyDescent="0.25">
      <c r="A18" s="121"/>
      <c r="B18" s="80" t="s">
        <v>7</v>
      </c>
      <c r="C18" s="86" t="e">
        <f>AVERAGE('Together - Results'!21:21)</f>
        <v>#DIV/0!</v>
      </c>
    </row>
    <row r="19" spans="1:3" x14ac:dyDescent="0.25">
      <c r="A19" s="122"/>
      <c r="B19" s="81" t="s">
        <v>13</v>
      </c>
      <c r="C19" s="86" t="e">
        <f>AVERAGE('Together - Results'!22:22)</f>
        <v>#DIV/0!</v>
      </c>
    </row>
  </sheetData>
  <mergeCells count="4">
    <mergeCell ref="A1:B1"/>
    <mergeCell ref="A14:A19"/>
    <mergeCell ref="A8:A13"/>
    <mergeCell ref="A2:A7"/>
  </mergeCells>
  <conditionalFormatting sqref="C2">
    <cfRule type="iconSet" priority="13">
      <iconSet iconSet="3TrafficLights2">
        <cfvo type="percent" val="0"/>
        <cfvo type="num" val="4"/>
        <cfvo type="num" val="7"/>
      </iconSet>
    </cfRule>
  </conditionalFormatting>
  <conditionalFormatting sqref="C3">
    <cfRule type="iconSet" priority="12">
      <iconSet iconSet="3TrafficLights2">
        <cfvo type="percent" val="0"/>
        <cfvo type="num" val="18"/>
        <cfvo type="num" val="36"/>
      </iconSet>
    </cfRule>
  </conditionalFormatting>
  <conditionalFormatting sqref="C4">
    <cfRule type="iconSet" priority="11">
      <iconSet iconSet="3TrafficLights2">
        <cfvo type="percent" val="0"/>
        <cfvo type="num" val="22"/>
        <cfvo type="num" val="43"/>
      </iconSet>
    </cfRule>
  </conditionalFormatting>
  <conditionalFormatting sqref="C5">
    <cfRule type="iconSet" priority="10">
      <iconSet iconSet="3TrafficLights2">
        <cfvo type="percent" val="0"/>
        <cfvo type="num" val="14"/>
        <cfvo type="num" val="27"/>
      </iconSet>
    </cfRule>
  </conditionalFormatting>
  <conditionalFormatting sqref="C8">
    <cfRule type="iconSet" priority="9">
      <iconSet iconSet="3TrafficLights2">
        <cfvo type="percent" val="0"/>
        <cfvo type="num" val="4"/>
        <cfvo type="num" val="7"/>
      </iconSet>
    </cfRule>
  </conditionalFormatting>
  <conditionalFormatting sqref="C9">
    <cfRule type="iconSet" priority="8">
      <iconSet iconSet="3TrafficLights2">
        <cfvo type="percent" val="0"/>
        <cfvo type="num" val="18"/>
        <cfvo type="num" val="36"/>
      </iconSet>
    </cfRule>
  </conditionalFormatting>
  <conditionalFormatting sqref="C10">
    <cfRule type="iconSet" priority="7">
      <iconSet iconSet="3TrafficLights2">
        <cfvo type="percent" val="0"/>
        <cfvo type="num" val="22"/>
        <cfvo type="num" val="43"/>
      </iconSet>
    </cfRule>
  </conditionalFormatting>
  <conditionalFormatting sqref="C11">
    <cfRule type="iconSet" priority="6">
      <iconSet iconSet="3TrafficLights2">
        <cfvo type="percent" val="0"/>
        <cfvo type="num" val="14"/>
        <cfvo type="num" val="27"/>
      </iconSet>
    </cfRule>
  </conditionalFormatting>
  <conditionalFormatting sqref="C13">
    <cfRule type="iconSet" priority="5">
      <iconSet iconSet="3TrafficLights2">
        <cfvo type="percent" val="0"/>
        <cfvo type="num" val="60"/>
        <cfvo type="num" val="120"/>
      </iconSet>
    </cfRule>
  </conditionalFormatting>
  <conditionalFormatting sqref="C6">
    <cfRule type="iconSet" priority="4">
      <iconSet iconSet="3TrafficLights2">
        <cfvo type="percent" val="0"/>
        <cfvo type="num" val="4"/>
        <cfvo type="num" val="7"/>
      </iconSet>
    </cfRule>
  </conditionalFormatting>
  <conditionalFormatting sqref="C12">
    <cfRule type="iconSet" priority="3">
      <iconSet iconSet="3TrafficLights2">
        <cfvo type="percent" val="0"/>
        <cfvo type="num" val="4"/>
        <cfvo type="num" val="7"/>
      </iconSet>
    </cfRule>
  </conditionalFormatting>
  <conditionalFormatting sqref="C7">
    <cfRule type="iconSet" priority="2">
      <iconSet iconSet="3TrafficLights2">
        <cfvo type="percent" val="0"/>
        <cfvo type="num" val="60"/>
        <cfvo type="num" val="120"/>
      </iconSet>
    </cfRule>
  </conditionalFormatting>
  <conditionalFormatting sqref="C14:C19">
    <cfRule type="iconSet" priority="1">
      <iconSet iconSet="3Arrows">
        <cfvo type="percent" val="0"/>
        <cfvo type="num" val="0"/>
        <cfvo type="num" val="0" gte="0"/>
      </iconSe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4" id="{F02AD976-C1E6-47C2-86D5-30D8745EA516}">
            <x14:iconSet iconSet="3Arrows" custom="1">
              <x14:cfvo type="percent">
                <xm:f>0</xm:f>
              </x14:cfvo>
              <x14:cfvo type="percent">
                <xm:f>33</xm:f>
              </x14:cfvo>
              <x14:cfvo type="percent">
                <xm:f>67</xm:f>
              </x14:cfvo>
              <x14:cfIcon iconSet="3Arrows" iconId="2"/>
              <x14:cfIcon iconSet="3Arrows" iconId="1"/>
              <x14:cfIcon iconSet="3Arrows" iconId="0"/>
            </x14:iconSet>
          </x14:cfRule>
          <xm:sqref>A14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Together - Scores</vt:lpstr>
      <vt:lpstr>Together - Results</vt:lpstr>
      <vt:lpstr>Lookups</vt:lpstr>
      <vt:lpstr>Analysis</vt:lpstr>
    </vt:vector>
  </TitlesOfParts>
  <Company>Brighton &amp; Hove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Evans</dc:creator>
  <cp:lastModifiedBy>James Evans</cp:lastModifiedBy>
  <dcterms:created xsi:type="dcterms:W3CDTF">2019-08-14T10:04:41Z</dcterms:created>
  <dcterms:modified xsi:type="dcterms:W3CDTF">2020-10-27T12:33:14Z</dcterms:modified>
</cp:coreProperties>
</file>